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yhine-my.sharepoint.com/personal/maris_lehtpuu_eis_ee/Documents/Documents/Minu meetmed/Suuremahuliste investeeringute toetus/muudatused 08.2026/kinnitamisele/"/>
    </mc:Choice>
  </mc:AlternateContent>
  <xr:revisionPtr revIDLastSave="21" documentId="8_{CDA1E248-59ED-41AB-8740-8D482FD73815}" xr6:coauthVersionLast="47" xr6:coauthVersionMax="47" xr10:uidLastSave="{4FE307D1-9BF9-47F5-9EBD-679CE13E53E6}"/>
  <bookViews>
    <workbookView xWindow="0" yWindow="10380" windowWidth="24990" windowHeight="12225" activeTab="3" xr2:uid="{00000000-000D-0000-FFFF-FFFF00000000}"/>
  </bookViews>
  <sheets>
    <sheet name="GE art 14" sheetId="8" r:id="rId1"/>
    <sheet name="GE art 17 VKE" sheetId="13" r:id="rId2"/>
    <sheet name="Töökohad" sheetId="12" r:id="rId3"/>
    <sheet name="Eelarve juhised" sheetId="11" r:id="rId4"/>
  </sheets>
  <definedNames>
    <definedName name="_xlnm._FilterDatabase" localSheetId="0" hidden="1">'GE art 14'!$A$2:$BD$24</definedName>
    <definedName name="_xlnm._FilterDatabase" localSheetId="1" hidden="1">'GE art 17 VKE'!$A$2:$BD$24</definedName>
    <definedName name="_xlnm.Print_Area" localSheetId="0">'GE art 14'!$A$1:$G$20</definedName>
    <definedName name="_xlnm.Print_Area" localSheetId="1">'GE art 17 VKE'!$A$1:$G$20</definedName>
    <definedName name="_xlnm.Print_Titles" localSheetId="0">'GE art 14'!$2:$2</definedName>
    <definedName name="_xlnm.Print_Titles" localSheetId="1">'GE art 17 VKE'!$2:$2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6" i="12" l="1"/>
  <c r="C27" i="13"/>
  <c r="C26" i="13"/>
  <c r="C25" i="13"/>
  <c r="C24" i="13"/>
  <c r="C23" i="13"/>
  <c r="C20" i="13"/>
  <c r="C27" i="8"/>
  <c r="C29" i="13" l="1"/>
  <c r="D29" i="13" l="1" a="1"/>
  <c r="D29" i="13" s="1"/>
  <c r="C26" i="8" l="1"/>
  <c r="C23" i="8" l="1"/>
  <c r="C25" i="8"/>
  <c r="E9" i="12"/>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5" i="12" l="1"/>
  <c r="E6" i="12"/>
  <c r="E7" i="12"/>
  <c r="E8" i="12"/>
  <c r="E4" i="12"/>
  <c r="E35" i="12"/>
  <c r="E36" i="12" l="1"/>
  <c r="C38" i="12"/>
  <c r="E37" i="12" l="1"/>
  <c r="C24" i="8"/>
  <c r="C29" i="8" s="1"/>
  <c r="C36" i="13" l="1"/>
  <c r="C34" i="13" s="1"/>
  <c r="D38" i="13" s="1"/>
  <c r="C31" i="13" s="1"/>
  <c r="E42" i="12"/>
  <c r="D29" i="8" a="1"/>
  <c r="D29" i="8" s="1"/>
  <c r="E72" i="8"/>
  <c r="E71" i="8"/>
  <c r="E67" i="8"/>
  <c r="E66" i="8"/>
  <c r="E62" i="8"/>
  <c r="E61" i="8"/>
  <c r="C36" i="8"/>
  <c r="C34" i="8" s="1"/>
  <c r="C20" i="8"/>
  <c r="D68" i="8" l="1"/>
  <c r="D73" i="8"/>
  <c r="D63" i="8"/>
  <c r="D38" i="8"/>
  <c r="D40" i="8" l="1"/>
  <c r="C31"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<sst xmlns="http://schemas.openxmlformats.org/spreadsheetml/2006/main" count="202" uniqueCount="125">
  <si>
    <t>Nr</t>
  </si>
  <si>
    <t>Tegevus</t>
  </si>
  <si>
    <t>Kulud kokku</t>
  </si>
  <si>
    <t>Abi liik 
(vali rippmenüüst AINULT PROJEKTI kuludele)</t>
  </si>
  <si>
    <t>Tulemus</t>
  </si>
  <si>
    <t>Tähtaeg</t>
  </si>
  <si>
    <t>Vastutaja</t>
  </si>
  <si>
    <t>kuu 1</t>
  </si>
  <si>
    <t>kuu 2</t>
  </si>
  <si>
    <t>kuu 3</t>
  </si>
  <si>
    <t>kuu 4</t>
  </si>
  <si>
    <t>kuu 5</t>
  </si>
  <si>
    <t>kuu 6</t>
  </si>
  <si>
    <t>kuu 7</t>
  </si>
  <si>
    <t>kuu 8</t>
  </si>
  <si>
    <t>kuu 9</t>
  </si>
  <si>
    <t>kuu 10</t>
  </si>
  <si>
    <t>kuu 11</t>
  </si>
  <si>
    <t>kuu 12</t>
  </si>
  <si>
    <t>…</t>
  </si>
  <si>
    <t>I</t>
  </si>
  <si>
    <t>kk.pp.aaaa-kk.pp.aaaa</t>
  </si>
  <si>
    <t>II</t>
  </si>
  <si>
    <t>Uued read lisage palun sellest reast kõrgemal</t>
  </si>
  <si>
    <t>Kokku summa:</t>
  </si>
  <si>
    <t>Projekti eelarve</t>
  </si>
  <si>
    <t>1. Materiaalse vara omandamine (GE Art 14)</t>
  </si>
  <si>
    <t>2. Materiaalse vara rentimine (GE Art 14)</t>
  </si>
  <si>
    <t>3. Ehitise ehitamine ja rekonstrueerimine (GE Art 14)</t>
  </si>
  <si>
    <t>4. Immateriaalse vara omandamine (GE Art 14)</t>
  </si>
  <si>
    <t>Kokku</t>
  </si>
  <si>
    <t>Täitub ise vastavalt valitud asukohale ja palga suurusele</t>
  </si>
  <si>
    <t>Kas planeeritud keskmine brutokuupalk ületab valdkonna keskmist 1,5 korda</t>
  </si>
  <si>
    <t>Täitub ise lehe "Töökohad" alusel</t>
  </si>
  <si>
    <t>Toetuse abil loodavad töökohad ja planeeritavad brutokuupalgad</t>
  </si>
  <si>
    <t>Ametikoha nimetus</t>
  </si>
  <si>
    <t>Arv</t>
  </si>
  <si>
    <t>Brutokuupalk</t>
  </si>
  <si>
    <t>Ametikoht kokku</t>
  </si>
  <si>
    <t>...</t>
  </si>
  <si>
    <t>Tegevusala otsing</t>
  </si>
  <si>
    <t>https://ariregister.rik.ee/est/emtak_search</t>
  </si>
  <si>
    <t>Tegevusala otsing | e-Äriregister</t>
  </si>
  <si>
    <t>Viimati avaldatud valdkonna keskmine brutopalk</t>
  </si>
  <si>
    <t>https://andmed.stat.ee/et/stat</t>
  </si>
  <si>
    <t>Toetuse abil loodavate töökohtade arv:</t>
  </si>
  <si>
    <t>Majandus-&gt;Palk- ja tööjõukulu-&gt;Palk-&gt;Lühiajastatistika-&gt;PA113</t>
  </si>
  <si>
    <t>Aritmeetiline keskmine brutokuupalk:</t>
  </si>
  <si>
    <t>https://andmed.stat.ee/et/stat/majandus__palk-ja-toojeukulu__palk__luhiajastatistika/PA113</t>
  </si>
  <si>
    <t>Aeg</t>
  </si>
  <si>
    <t>EMTAK XX</t>
  </si>
  <si>
    <t>EMTAK nimi</t>
  </si>
  <si>
    <t>Näide</t>
  </si>
  <si>
    <t>2024 III kvartal</t>
  </si>
  <si>
    <t>C10</t>
  </si>
  <si>
    <t>Tekstiilitootmine</t>
  </si>
  <si>
    <t>See tabel on abiks, et valida TEGEVUSKAVA lehel PROJEKTI KULUDELE õige abiliik.</t>
  </si>
  <si>
    <t>Tegevuskava lehel veerus "Abi liik" toodud tegevuste alla kuuluvad</t>
  </si>
  <si>
    <t>Materiaalse vara soetamine (sh vara seadistamine, transport ja transpordi kindlustamine, kui need kulud kuuluvad vara soetushinna hulka)</t>
  </si>
  <si>
    <t>Investeeringu teostamiseks vajaliku ehtise ehitamine või rekonstrueerimine</t>
  </si>
  <si>
    <t>Planeeritud investeeringu asukoht (rippmenüüst)</t>
  </si>
  <si>
    <t>A</t>
  </si>
  <si>
    <t>B</t>
  </si>
  <si>
    <t>C</t>
  </si>
  <si>
    <t>D</t>
  </si>
  <si>
    <t>E</t>
  </si>
  <si>
    <t>2025 IV kvartal</t>
  </si>
  <si>
    <t>Investeeringute toetamine on võimalik Grupierandi määruse Artikkel 14 alusel ning väikese- ja keskmise suurusega ettevõtjale ka Artikkel 17 alusel</t>
  </si>
  <si>
    <t>2. Vara omandamine või rentimine (Grupierand, Artikkel 17, VKEdele antav investeeringuteks ettenähtud abi)</t>
  </si>
  <si>
    <t>1. Vara omandamine või rentimine (Grupierand, Artikkel 14, Investeeringuteks ettenähtud regionaalabi)</t>
  </si>
  <si>
    <t>Võimalik toetus projektile eelarve alusel</t>
  </si>
  <si>
    <t>Võimalik toetus suurprojektile eelarvega üle 55 000 000 euro</t>
  </si>
  <si>
    <t>55 000 000,01...110 000 000</t>
  </si>
  <si>
    <t>&gt;110 000 000</t>
  </si>
  <si>
    <t>Väike</t>
  </si>
  <si>
    <t>Suur</t>
  </si>
  <si>
    <t>* maa ja hoonete rentimise korral peab rendileping kestma vähemalt kolm aastat pärast investeeringu lõpuleviimise eeldatavat kuupäeva</t>
  </si>
  <si>
    <t>* seadmete või masinate rentimise korral peab rentimine toimuma kapitalirendi vormis ning rendileping peab sisaldama abisaaja kohustust osta vara lepingu lõppedes välja</t>
  </si>
  <si>
    <t>* vara peab olema amortiseeritav</t>
  </si>
  <si>
    <t>* vara peab abi saava ettevõtja vara hulka kuuluma vähemalt kolm aastat</t>
  </si>
  <si>
    <t>* maa ja hoonete rentimise korral peab rendileping kestma suurettevõtjate puhul vähemalt viis aastat ning VKEde puhul vähemalt kolm aastat pärast investeeringu lõpuleviimise eeldatavat kuupäeva</t>
  </si>
  <si>
    <t>* vara tuleb kasutada üksnes abi saavas ettevõttes</t>
  </si>
  <si>
    <t>* vara peab olema ostetud turutingimustel ostjaga mitteseotud kolmandatelt isikutelt ning</t>
  </si>
  <si>
    <t>* vara peab olema arvatud abi saava ettevõtja varade hulka ja see peab jääma vähemalt viieks aastaks (VKEde puhul kolmeks aastaks) seotuks projektiga, mille jaoks abi antakse</t>
  </si>
  <si>
    <t>* vara peab olema ostetud turutingimustel ostjaga mitteseotud kolmandatelt isikutelt</t>
  </si>
  <si>
    <t>Immateriaalse vara soetamine:</t>
  </si>
  <si>
    <t>Materiaalse vara rentimine:</t>
  </si>
  <si>
    <t>Kirde-Eestis</t>
  </si>
  <si>
    <t>Lõuna-Eestis</t>
  </si>
  <si>
    <t>Kohandatud abisumma alusel arvutatud võimalik toetus</t>
  </si>
  <si>
    <t>Ettevõtte suuurus (rippmenüüst)</t>
  </si>
  <si>
    <t>Investeeringu valdkond (rippmenüüst)</t>
  </si>
  <si>
    <t>Lääne-Eesti</t>
  </si>
  <si>
    <t>Põhja-Eesti: Harjumaa</t>
  </si>
  <si>
    <t>Kesk-Eesti: Järvamaa, Lääne-Virumaa, Raplamaa</t>
  </si>
  <si>
    <t>Lääne-Eesti: Hiiumaa, Läänemaa, Pärnumaa, Saaremaa</t>
  </si>
  <si>
    <t>Lõuna-Eesti: Jõgevamaa, Põlvamaa, Tartumaa, Valgamaa, Viljandimaa, Võrumaa</t>
  </si>
  <si>
    <t>Kirde-Eesti: Ida-Virumaa</t>
  </si>
  <si>
    <t>Investeering</t>
  </si>
  <si>
    <t>Eelisarendatavad tehnoloogiavaldkonnad:</t>
  </si>
  <si>
    <t>Kaitsetööstuse valdkonnad:</t>
  </si>
  <si>
    <t>* Sõjaline kaup on relv, aine, materjal, vahend, seade, süsteem, nende osad, nendega seotud varustus ja spetsiaalsed komponendid, tarkvara ja tehnoloogia, mis on projekteeritud, valmistatud, määratud või kohandatud sõjalisel otstarbel kasutamiseks, mida kasutatakse sõjalisel otstarbel või mis on loetletud sõjaliste kaupade nimekirjas.</t>
  </si>
  <si>
    <t xml:space="preserve">* Kahesuguse kasutusega kaup on kaup, sealhulgas tarkvara ja tehnoloogia, mida saab kasutada nii tsiviil- kui ka sõjalisel otstarbel, nii rahuotstarbelisel eesmärgil kui ka abivahendina tuumarelvade või muude tuumalõhkeseadmete tootmisel </t>
  </si>
  <si>
    <r>
      <t xml:space="preserve">* </t>
    </r>
    <r>
      <rPr>
        <b/>
        <i/>
        <sz val="11"/>
        <color theme="1"/>
        <rFont val="Calibri"/>
        <family val="2"/>
        <charset val="186"/>
        <scheme val="minor"/>
      </rPr>
      <t>netonulltehnoloogiate tootmine</t>
    </r>
    <r>
      <rPr>
        <i/>
        <sz val="11"/>
        <color theme="1"/>
        <rFont val="Calibri"/>
        <family val="2"/>
        <charset val="186"/>
        <scheme val="minor"/>
      </rPr>
      <t xml:space="preserve"> Euroopa Parlamendi ja nõukogu määruse tähenduses, mis hõlmab selliste tehnoloogiate, nende komponentide, materjalide, seadmete või tootmissüsteemide arendamist või tootmist.</t>
    </r>
  </si>
  <si>
    <r>
      <t xml:space="preserve">* </t>
    </r>
    <r>
      <rPr>
        <b/>
        <i/>
        <sz val="11"/>
        <color theme="1"/>
        <rFont val="Calibri"/>
        <family val="2"/>
        <charset val="186"/>
        <scheme val="minor"/>
      </rPr>
      <t>energiamahuka tööstuse dekarboniseerimine tootmisprotsesside ümberkujundamise kaudu</t>
    </r>
    <r>
      <rPr>
        <i/>
        <sz val="11"/>
        <color theme="1"/>
        <rFont val="Calibri"/>
        <family val="2"/>
        <charset val="186"/>
        <scheme val="minor"/>
      </rPr>
      <t>, kui projekt vähendab oluliselt kasvuhoonegaaside heidet ning hõlmab netonulltehnoloogiate kasutuselevõttu või tootmissüsteeme, mis on otseselt ja spetsiifiliselt vajalikud netonulltehnoloogiate tootmiseks.</t>
    </r>
  </si>
  <si>
    <r>
      <t xml:space="preserve">* </t>
    </r>
    <r>
      <rPr>
        <b/>
        <i/>
        <sz val="11"/>
        <color theme="1"/>
        <rFont val="Calibri"/>
        <family val="2"/>
        <charset val="186"/>
        <scheme val="minor"/>
      </rPr>
      <t>kriitiliste ja strateegiliste toormete kaevandamine, töötlemine, rafineerimine, ringlussevõtt või asendamine</t>
    </r>
    <r>
      <rPr>
        <i/>
        <sz val="11"/>
        <color theme="1"/>
        <rFont val="Calibri"/>
        <family val="2"/>
        <charset val="186"/>
        <scheme val="minor"/>
      </rPr>
      <t>, kui asjaomased toormed on määratletud Euroopa Parlamendi ja nõukogu määruse lisades I j II.</t>
    </r>
  </si>
  <si>
    <r>
      <t xml:space="preserve">* </t>
    </r>
    <r>
      <rPr>
        <b/>
        <i/>
        <sz val="11"/>
        <color theme="1"/>
        <rFont val="Calibri"/>
        <family val="2"/>
        <charset val="186"/>
        <scheme val="minor"/>
      </rPr>
      <t>strateegilised digitehnoloogiad</t>
    </r>
    <r>
      <rPr>
        <i/>
        <sz val="11"/>
        <color theme="1"/>
        <rFont val="Calibri"/>
        <family val="2"/>
        <charset val="186"/>
        <scheme val="minor"/>
      </rPr>
      <t>, mis hõlmavad pooljuhte, mikroelektroonikat, tehisintellekti, kõrgjõudlusega andmetöötlust, kvanttehnoloogiaid, küberturvalisust ning pilve- ja servataristut, samuti nendega otseselt seotud komponente, seadmeid, tootmissüsteeme või andmetöötlustaristut, mis on spetsiifiliselt projekteeritud nimetatud tehnoloogiate arendamiseks või tootmiseks või mille põhieesmärk on tehisintellekti, kõrgjõudlusega andmetöötluse, pilve- või servateenuste pakkumine strateegilistes väärtusahelates.</t>
    </r>
  </si>
  <si>
    <r>
      <t xml:space="preserve">* </t>
    </r>
    <r>
      <rPr>
        <b/>
        <i/>
        <sz val="11"/>
        <color theme="1"/>
        <rFont val="Calibri"/>
        <family val="2"/>
        <charset val="186"/>
        <scheme val="minor"/>
      </rPr>
      <t>biotehnoloogiad</t>
    </r>
    <r>
      <rPr>
        <i/>
        <sz val="11"/>
        <color theme="1"/>
        <rFont val="Calibri"/>
        <family val="2"/>
        <charset val="186"/>
        <scheme val="minor"/>
      </rPr>
      <t>, mis hõlmavad kriitiliste ravimite, nende toimeainete, komponentide või tootmissüsteemide arendamist või tootmist või on otseselt seotud tervisejulgeoleku tagamisega.</t>
    </r>
  </si>
  <si>
    <t>* Strateegilise kaubaga seotud teenus on ettevõtluse korras osutatav strateegilise kaubaga seotud hüve või võõrandatav õigus, sealhulgas sõjalise kauba ja kahesuguse kasutusega kauba vahendus ja tehniline abi</t>
  </si>
  <si>
    <t>Põhja-Eestis, Kesk-Eestis ja Lääne-Eestis</t>
  </si>
  <si>
    <t>Kohandatud abisumma lähtuvalt regioonist</t>
  </si>
  <si>
    <t>Toetus</t>
  </si>
  <si>
    <t>Toetuse võimalik osakaal eelarvest, regioonist ja töökohtadest lähtudes</t>
  </si>
  <si>
    <t>Regioonid:</t>
  </si>
  <si>
    <t>Arvutustest väikseim</t>
  </si>
  <si>
    <t>1. Materiaalse vara omandamine VKE (GE Art 17)</t>
  </si>
  <si>
    <t>2. Materiaalse vara rentimine VKE (GE Art 17)</t>
  </si>
  <si>
    <t>3. Ehitise ehitamine ja rekonstrueerimine VKE (GE Art 17)</t>
  </si>
  <si>
    <t>4. Immateriaalse vara omandamine VKE (GE Art 17)</t>
  </si>
  <si>
    <t>Maksimaalne toetus artikkel 17 alusel</t>
  </si>
  <si>
    <t>%</t>
  </si>
  <si>
    <t>Kirde-Eesti</t>
  </si>
  <si>
    <r>
      <rPr>
        <i/>
        <sz val="10"/>
        <color theme="1"/>
        <rFont val="Verdana"/>
        <family val="2"/>
        <charset val="186"/>
      </rPr>
      <t>*</t>
    </r>
    <r>
      <rPr>
        <b/>
        <i/>
        <sz val="11"/>
        <color theme="1"/>
        <rFont val="Calibri"/>
        <family val="2"/>
        <charset val="186"/>
        <scheme val="minor"/>
      </rPr>
      <t xml:space="preserve"> toiduainete tootmine ja joogitootmine </t>
    </r>
    <r>
      <rPr>
        <i/>
        <sz val="10"/>
        <color theme="1"/>
        <rFont val="Verdana"/>
        <family val="2"/>
        <charset val="186"/>
      </rPr>
      <t>(EMTAK jagu C osad 10 ja 11).</t>
    </r>
  </si>
  <si>
    <t>* omandatav vara peab olema uus, va VKEde puhul ja ettevõtete omandamise korra.</t>
  </si>
  <si>
    <t>* investeering on seoses uue ettevõtte asutamisega, olemasoleva ettevõtte laiendamisega, ettevõtte toodangu mitmekesistami, kui laienetakse toote- või teenuseturule, kus ettevõte enne ei tegutsenud, või kõnealuse investeeringuga seotud ettevõtte kogu tootmisprotsessi või teenuse otutamise protsessi täielik ümberkorralamine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</si>
</sst>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 &quot;€&quot;"/>
    <numFmt numFmtId="166" formatCode="_(* #,##0_);_(* \(#,##0\);_(* &quot;-&quot;??_);_(@_)"/>
  </numFmts>
  <fonts count="21" x14ac:knownFonts="1">
    <font>
      <sz val="11"/>
      <color theme="1"/>
      <name val="Calibri"/>
      <family val="2"/>
      <charset val="186"/>
      <scheme val="minor"/>
    </font>
    <font>
      <sz val="11"/>
      <color theme="1"/>
      <name val="Calibri"/>
      <family val="2"/>
      <charset val="186"/>
      <scheme val="minor"/>
    </font>
    <font>
      <sz val="11"/>
      <color theme="0"/>
      <name val="Calibri"/>
      <family val="2"/>
      <scheme val="minor"/>
    </font>
    <font>
      <sz val="11"/>
      <name val="Calibri"/>
      <family val="2"/>
      <charset val="186"/>
      <scheme val="minor"/>
    </font>
    <font>
      <b/>
      <sz val="11"/>
      <color theme="1"/>
      <name val="Calibri"/>
      <family val="2"/>
      <charset val="186"/>
      <scheme val="minor"/>
    </font>
    <font>
      <b/>
      <sz val="11"/>
      <name val="Calibri"/>
      <family val="2"/>
      <charset val="186"/>
      <scheme val="minor"/>
    </font>
    <font>
      <b/>
      <sz val="9.5"/>
      <color theme="1" tint="0.499984740745262"/>
      <name val="Calibri"/>
      <family val="2"/>
      <scheme val="minor"/>
    </font>
    <font>
      <sz val="11"/>
      <color rgb="FFFF0000"/>
      <name val="Calibri"/>
      <family val="2"/>
      <charset val="186"/>
      <scheme val="minor"/>
    </font>
    <font>
      <sz val="11"/>
      <color theme="0"/>
      <name val="Calibri"/>
      <family val="2"/>
      <charset val="186"/>
      <scheme val="minor"/>
    </font>
    <font>
      <sz val="11"/>
      <color theme="2" tint="-9.9978637043366805E-2"/>
      <name val="Calibri"/>
      <family val="2"/>
      <charset val="186"/>
      <scheme val="minor"/>
    </font>
    <font>
      <b/>
      <sz val="12"/>
      <color theme="1"/>
      <name val="Calibri"/>
      <family val="2"/>
      <charset val="186"/>
      <scheme val="minor"/>
    </font>
    <font>
      <i/>
      <sz val="11"/>
      <color theme="1"/>
      <name val="Calibri"/>
      <family val="2"/>
      <charset val="186"/>
      <scheme val="minor"/>
    </font>
    <font>
      <b/>
      <sz val="11"/>
      <color rgb="FFFF0000"/>
      <name val="Calibri"/>
      <family val="2"/>
      <charset val="186"/>
      <scheme val="minor"/>
    </font>
    <font>
      <sz val="11"/>
      <color rgb="FF0070C0"/>
      <name val="Calibri"/>
      <family val="2"/>
      <charset val="186"/>
      <scheme val="minor"/>
    </font>
    <font>
      <b/>
      <sz val="11"/>
      <color theme="8"/>
      <name val="Calibri"/>
      <family val="2"/>
      <charset val="186"/>
      <scheme val="minor"/>
    </font>
    <font>
      <sz val="11"/>
      <color rgb="FF00B050"/>
      <name val="Calibri"/>
      <family val="2"/>
      <charset val="186"/>
      <scheme val="minor"/>
    </font>
    <font>
      <u/>
      <sz val="11"/>
      <color theme="10"/>
      <name val="Calibri"/>
      <family val="2"/>
      <charset val="186"/>
      <scheme val="minor"/>
    </font>
    <font>
      <b/>
      <sz val="10"/>
      <color rgb="FF000000"/>
      <name val="Roboto"/>
    </font>
    <font>
      <b/>
      <i/>
      <sz val="11"/>
      <color theme="1"/>
      <name val="Calibri"/>
      <family val="2"/>
      <charset val="186"/>
      <scheme val="minor"/>
    </font>
    <font>
      <b/>
      <sz val="11"/>
      <color rgb="FF0070C0"/>
      <name val="Calibri"/>
      <family val="2"/>
      <charset val="186"/>
      <scheme val="minor"/>
    </font>
    <font>
      <i/>
      <sz val="10"/>
      <color theme="1"/>
      <name val="Verdana"/>
      <family val="2"/>
      <charset val="186"/>
    </font>
  </fonts>
  <fills count="11">
    <fill>
      <patternFill patternType="none"/>
    </fill>
    <fill>
      <patternFill patternType="gray125"/>
    </fill>
    <fill>
      <patternFill patternType="solid">
        <fgColor indexed="9"/>
        <bgColor indexed="26"/>
      </patternFill>
    </fill>
    <fill>
      <patternFill patternType="solid">
        <fgColor theme="4"/>
      </patternFill>
    </fill>
    <fill>
      <patternFill patternType="solid">
        <fgColor theme="0"/>
        <bgColor indexed="64"/>
      </patternFill>
    </fill>
    <fill>
      <patternFill patternType="solid">
        <fgColor theme="4" tint="0.39997558519241921"/>
        <bgColor indexed="65"/>
      </patternFill>
    </fill>
    <fill>
      <patternFill patternType="solid">
        <fgColor rgb="FFCCFFCC"/>
        <bgColor indexed="64"/>
      </patternFill>
    </fill>
    <fill>
      <patternFill patternType="solid">
        <fgColor theme="7" tint="0.59999389629810485"/>
        <bgColor indexed="64"/>
      </patternFill>
    </fill>
    <fill>
      <patternFill patternType="solid">
        <fgColor rgb="FFFFFF00"/>
        <bgColor indexed="64"/>
      </patternFill>
    </fill>
    <fill>
      <patternFill patternType="lightUp"/>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0" fontId="2" fillId="3" borderId="0" applyNumberFormat="0" applyBorder="0" applyAlignment="0" applyProtection="0"/>
    <xf numFmtId="0" fontId="6" fillId="0" borderId="0" applyFill="0" applyBorder="0" applyProtection="0">
      <alignment horizontal="center"/>
    </xf>
    <xf numFmtId="0" fontId="1" fillId="5" borderId="0" applyNumberFormat="0" applyBorder="0" applyAlignment="0" applyProtection="0"/>
    <xf numFmtId="0" fontId="16" fillId="0" borderId="0" applyNumberFormat="0" applyFill="0" applyBorder="0" applyAlignment="0" applyProtection="0"/>
    <xf numFmtId="9" fontId="1" fillId="0" borderId="0" applyFont="0" applyFill="0" applyBorder="0" applyAlignment="0" applyProtection="0"/>
  </cellStyleXfs>
  <cellXfs count="113">
    <xf numFmtId="0" fontId="0" fillId="0" borderId="0" xfId="0"/>
    <xf numFmtId="0" fontId="0" fillId="0" borderId="1" xfId="0" applyBorder="1" applyAlignment="1">
      <alignment vertical="center" wrapText="1"/>
    </xf>
    <xf numFmtId="166" fontId="3" fillId="0" borderId="1" xfId="1" applyNumberFormat="1" applyFont="1" applyBorder="1" applyAlignment="1">
      <alignment horizontal="center" vertical="center"/>
    </xf>
    <xf numFmtId="0" fontId="0" fillId="0" borderId="1" xfId="0" applyBorder="1" applyAlignment="1">
      <alignment vertical="center"/>
    </xf>
    <xf numFmtId="14" fontId="3" fillId="0" borderId="1" xfId="0" applyNumberFormat="1" applyFont="1" applyBorder="1" applyAlignment="1">
      <alignment horizontal="right" vertical="center" wrapText="1"/>
    </xf>
    <xf numFmtId="0" fontId="0" fillId="0" borderId="1" xfId="0" applyBorder="1" applyAlignment="1">
      <alignment wrapText="1"/>
    </xf>
    <xf numFmtId="166" fontId="3" fillId="0" borderId="1" xfId="1" applyNumberFormat="1" applyFont="1" applyFill="1" applyBorder="1" applyAlignment="1">
      <alignment horizontal="center" vertical="center"/>
    </xf>
    <xf numFmtId="0" fontId="0" fillId="0" borderId="0" xfId="0" applyAlignment="1">
      <alignment wrapText="1"/>
    </xf>
    <xf numFmtId="166" fontId="3" fillId="0" borderId="0" xfId="1" applyNumberFormat="1" applyFont="1" applyFill="1" applyBorder="1" applyAlignment="1">
      <alignment horizontal="center" vertical="center"/>
    </xf>
    <xf numFmtId="14" fontId="0" fillId="0" borderId="1" xfId="0" applyNumberFormat="1" applyBorder="1" applyAlignment="1">
      <alignment horizontal="right" vertical="center" wrapText="1"/>
    </xf>
    <xf numFmtId="0" fontId="4" fillId="0" borderId="5" xfId="0" applyFont="1" applyBorder="1"/>
    <xf numFmtId="0" fontId="0" fillId="0" borderId="3" xfId="0" applyBorder="1" applyAlignment="1">
      <alignment horizontal="left" indent="3"/>
    </xf>
    <xf numFmtId="0" fontId="0" fillId="0" borderId="4" xfId="0" applyBorder="1" applyAlignment="1">
      <alignment horizontal="left" indent="3"/>
    </xf>
    <xf numFmtId="0" fontId="4" fillId="6" borderId="1" xfId="0" applyFont="1" applyFill="1" applyBorder="1"/>
    <xf numFmtId="0" fontId="4" fillId="0" borderId="1" xfId="0" applyFont="1" applyBorder="1"/>
    <xf numFmtId="0" fontId="5" fillId="6"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0" fontId="3" fillId="4" borderId="0" xfId="0" applyFont="1" applyFill="1" applyAlignment="1">
      <alignment horizontal="center"/>
    </xf>
    <xf numFmtId="0" fontId="0" fillId="0" borderId="1" xfId="0" applyBorder="1" applyAlignment="1">
      <alignment horizontal="center" vertical="center"/>
    </xf>
    <xf numFmtId="0" fontId="0" fillId="0" borderId="1" xfId="4" applyNumberFormat="1" applyFont="1" applyFill="1" applyBorder="1" applyAlignment="1">
      <alignment horizontal="center"/>
    </xf>
    <xf numFmtId="0" fontId="3" fillId="0" borderId="1" xfId="1" applyNumberFormat="1" applyFont="1" applyFill="1" applyBorder="1" applyAlignment="1">
      <alignment horizontal="center"/>
    </xf>
    <xf numFmtId="0" fontId="0" fillId="0" borderId="1" xfId="1" applyNumberFormat="1" applyFont="1" applyFill="1" applyBorder="1" applyAlignment="1">
      <alignment horizontal="center"/>
    </xf>
    <xf numFmtId="165" fontId="3" fillId="0" borderId="1" xfId="0" applyNumberFormat="1" applyFont="1" applyBorder="1" applyAlignment="1">
      <alignment horizontal="center"/>
    </xf>
    <xf numFmtId="0" fontId="8" fillId="0" borderId="1" xfId="2" applyNumberFormat="1" applyFont="1" applyFill="1" applyBorder="1" applyAlignment="1">
      <alignment horizontal="center"/>
    </xf>
    <xf numFmtId="165" fontId="3" fillId="0" borderId="1" xfId="2" applyNumberFormat="1" applyFont="1" applyFill="1" applyBorder="1" applyAlignment="1">
      <alignment horizontal="center"/>
    </xf>
    <xf numFmtId="0" fontId="0" fillId="0" borderId="0" xfId="0" applyAlignment="1">
      <alignment horizontal="center" wrapText="1"/>
    </xf>
    <xf numFmtId="166" fontId="3" fillId="2" borderId="2" xfId="1" applyNumberFormat="1" applyFont="1" applyFill="1" applyBorder="1" applyAlignment="1" applyProtection="1">
      <alignment horizontal="left"/>
      <protection hidden="1"/>
    </xf>
    <xf numFmtId="0" fontId="4" fillId="6" borderId="1" xfId="0"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17" fontId="4" fillId="0" borderId="1" xfId="0" applyNumberFormat="1" applyFont="1" applyBorder="1" applyAlignment="1">
      <alignment horizontal="center" vertical="center" textRotation="90"/>
    </xf>
    <xf numFmtId="166" fontId="5" fillId="0" borderId="0" xfId="1" applyNumberFormat="1" applyFont="1" applyBorder="1" applyAlignment="1">
      <alignment horizontal="center"/>
    </xf>
    <xf numFmtId="0" fontId="4" fillId="7" borderId="1" xfId="0" applyFont="1" applyFill="1" applyBorder="1" applyAlignment="1">
      <alignment horizontal="center" vertical="center" wrapText="1"/>
    </xf>
    <xf numFmtId="9" fontId="9" fillId="0" borderId="0" xfId="0" applyNumberFormat="1" applyFont="1" applyAlignment="1">
      <alignment wrapText="1"/>
    </xf>
    <xf numFmtId="0" fontId="4" fillId="0" borderId="1" xfId="0" applyFont="1" applyBorder="1" applyAlignment="1">
      <alignment horizontal="right"/>
    </xf>
    <xf numFmtId="0" fontId="4" fillId="0" borderId="0" xfId="0" applyFont="1" applyAlignment="1">
      <alignment horizontal="right"/>
    </xf>
    <xf numFmtId="0" fontId="0" fillId="0" borderId="0" xfId="0" applyAlignment="1">
      <alignment horizontal="right"/>
    </xf>
    <xf numFmtId="0" fontId="4" fillId="6" borderId="1" xfId="0" applyFont="1" applyFill="1" applyBorder="1" applyAlignment="1">
      <alignment horizontal="center" vertical="center"/>
    </xf>
    <xf numFmtId="0" fontId="0" fillId="0" borderId="1" xfId="0" applyBorder="1" applyAlignment="1">
      <alignment horizontal="left" vertical="center"/>
    </xf>
    <xf numFmtId="17" fontId="0" fillId="6" borderId="1" xfId="0" applyNumberFormat="1" applyFill="1" applyBorder="1" applyAlignment="1">
      <alignment horizontal="center" vertical="center" textRotation="90"/>
    </xf>
    <xf numFmtId="0" fontId="0" fillId="9" borderId="1" xfId="0" applyFill="1" applyBorder="1" applyAlignment="1">
      <alignment horizontal="center" vertical="center"/>
    </xf>
    <xf numFmtId="166" fontId="3" fillId="9" borderId="1" xfId="1" applyNumberFormat="1" applyFont="1" applyFill="1" applyBorder="1" applyAlignment="1">
      <alignment horizontal="center" vertical="center"/>
    </xf>
    <xf numFmtId="0" fontId="0" fillId="9" borderId="1" xfId="0" applyFill="1" applyBorder="1" applyAlignment="1">
      <alignment vertical="center" wrapText="1"/>
    </xf>
    <xf numFmtId="14" fontId="0" fillId="9" borderId="1" xfId="0" applyNumberFormat="1" applyFill="1" applyBorder="1" applyAlignment="1">
      <alignment horizontal="right" vertical="center" wrapText="1"/>
    </xf>
    <xf numFmtId="0" fontId="0" fillId="9" borderId="1" xfId="4" applyNumberFormat="1" applyFont="1" applyFill="1" applyBorder="1" applyAlignment="1">
      <alignment horizontal="center"/>
    </xf>
    <xf numFmtId="0" fontId="3" fillId="9" borderId="1" xfId="1" applyNumberFormat="1" applyFont="1" applyFill="1" applyBorder="1" applyAlignment="1">
      <alignment horizontal="center"/>
    </xf>
    <xf numFmtId="0" fontId="0" fillId="8" borderId="1" xfId="0" applyFill="1" applyBorder="1" applyAlignment="1">
      <alignment wrapText="1"/>
    </xf>
    <xf numFmtId="0" fontId="4" fillId="6" borderId="1" xfId="0" applyFont="1" applyFill="1" applyBorder="1" applyAlignment="1">
      <alignment horizontal="left" vertical="center"/>
    </xf>
    <xf numFmtId="0" fontId="4" fillId="0" borderId="0" xfId="0" applyFont="1" applyAlignment="1">
      <alignment horizontal="left"/>
    </xf>
    <xf numFmtId="0" fontId="0" fillId="0" borderId="0" xfId="0" applyAlignment="1">
      <alignment horizontal="left"/>
    </xf>
    <xf numFmtId="0" fontId="0" fillId="0" borderId="1" xfId="0" applyBorder="1" applyAlignment="1">
      <alignment horizontal="center"/>
    </xf>
    <xf numFmtId="0" fontId="0" fillId="0" borderId="1" xfId="0" applyBorder="1" applyAlignment="1">
      <alignment horizontal="left"/>
    </xf>
    <xf numFmtId="4" fontId="0" fillId="0" borderId="1" xfId="0" applyNumberFormat="1" applyBorder="1" applyAlignment="1">
      <alignment horizontal="right"/>
    </xf>
    <xf numFmtId="4" fontId="3" fillId="9" borderId="1" xfId="1" applyNumberFormat="1" applyFont="1" applyFill="1" applyBorder="1" applyAlignment="1">
      <alignment horizontal="center" vertical="center"/>
    </xf>
    <xf numFmtId="166" fontId="0" fillId="0" borderId="0" xfId="0" applyNumberFormat="1"/>
    <xf numFmtId="164" fontId="0" fillId="0" borderId="0" xfId="0" applyNumberFormat="1"/>
    <xf numFmtId="164" fontId="5" fillId="0" borderId="0" xfId="1" applyFont="1" applyFill="1" applyBorder="1" applyAlignment="1">
      <alignment horizontal="center" vertical="center"/>
    </xf>
    <xf numFmtId="164" fontId="14" fillId="0" borderId="0" xfId="1" applyFont="1" applyFill="1" applyBorder="1" applyAlignment="1">
      <alignment horizontal="center" vertical="center"/>
    </xf>
    <xf numFmtId="164" fontId="14" fillId="0" borderId="0" xfId="1" applyFont="1" applyFill="1" applyBorder="1" applyAlignment="1">
      <alignment horizontal="right" vertical="center"/>
    </xf>
    <xf numFmtId="3" fontId="0" fillId="0" borderId="1" xfId="0" applyNumberFormat="1" applyBorder="1" applyAlignment="1">
      <alignment horizontal="right"/>
    </xf>
    <xf numFmtId="4" fontId="0" fillId="9" borderId="1" xfId="0" applyNumberFormat="1" applyFill="1" applyBorder="1" applyAlignment="1">
      <alignment horizontal="right"/>
    </xf>
    <xf numFmtId="0" fontId="4" fillId="0" borderId="0" xfId="0" applyFont="1" applyAlignment="1">
      <alignment horizontal="right" wrapText="1"/>
    </xf>
    <xf numFmtId="164" fontId="5" fillId="0" borderId="1" xfId="1" applyFont="1" applyBorder="1" applyAlignment="1">
      <alignment horizontal="center"/>
    </xf>
    <xf numFmtId="164" fontId="7" fillId="0" borderId="1" xfId="0" applyNumberFormat="1" applyFont="1" applyBorder="1"/>
    <xf numFmtId="0" fontId="11" fillId="0" borderId="0" xfId="0" applyFont="1"/>
    <xf numFmtId="0" fontId="3" fillId="0" borderId="1" xfId="0" applyFont="1" applyBorder="1" applyAlignment="1">
      <alignment wrapText="1"/>
    </xf>
    <xf numFmtId="0" fontId="0" fillId="0" borderId="0" xfId="0" applyAlignment="1">
      <alignment horizontal="right" wrapText="1"/>
    </xf>
    <xf numFmtId="0" fontId="16" fillId="0" borderId="0" xfId="5"/>
    <xf numFmtId="0" fontId="5" fillId="6" borderId="5" xfId="0" applyFont="1" applyFill="1" applyBorder="1"/>
    <xf numFmtId="0" fontId="3" fillId="0" borderId="1" xfId="0" applyFont="1" applyBorder="1"/>
    <xf numFmtId="166" fontId="13" fillId="0" borderId="0" xfId="1" applyNumberFormat="1" applyFont="1" applyFill="1" applyBorder="1" applyAlignment="1">
      <alignment horizontal="center" vertical="center"/>
    </xf>
    <xf numFmtId="0" fontId="12" fillId="0" borderId="0" xfId="0" applyFont="1" applyAlignment="1">
      <alignment horizontal="right"/>
    </xf>
    <xf numFmtId="0" fontId="12" fillId="0" borderId="0" xfId="0" applyFont="1" applyAlignment="1">
      <alignment wrapText="1"/>
    </xf>
    <xf numFmtId="0" fontId="7" fillId="0" borderId="0" xfId="0" applyFont="1" applyAlignment="1">
      <alignment wrapText="1"/>
    </xf>
    <xf numFmtId="4" fontId="0" fillId="0" borderId="0" xfId="0" applyNumberFormat="1" applyAlignment="1">
      <alignment horizontal="right"/>
    </xf>
    <xf numFmtId="2" fontId="0" fillId="0" borderId="0" xfId="0" applyNumberFormat="1"/>
    <xf numFmtId="4" fontId="3" fillId="8" borderId="1" xfId="0" applyNumberFormat="1" applyFont="1" applyFill="1" applyBorder="1" applyAlignment="1">
      <alignment horizontal="right"/>
    </xf>
    <xf numFmtId="0" fontId="3" fillId="0" borderId="0" xfId="0" applyFont="1"/>
    <xf numFmtId="0" fontId="3" fillId="8" borderId="1" xfId="0" applyFont="1" applyFill="1" applyBorder="1"/>
    <xf numFmtId="14" fontId="5" fillId="0" borderId="1" xfId="0" applyNumberFormat="1" applyFont="1" applyBorder="1"/>
    <xf numFmtId="0" fontId="5" fillId="0" borderId="1" xfId="0" applyFont="1" applyBorder="1"/>
    <xf numFmtId="0" fontId="15" fillId="0" borderId="0" xfId="0" applyFont="1" applyAlignment="1">
      <alignment horizontal="left"/>
    </xf>
    <xf numFmtId="0" fontId="0" fillId="0" borderId="1" xfId="0" applyBorder="1" applyAlignment="1">
      <alignment horizontal="right" vertical="center" wrapText="1"/>
    </xf>
    <xf numFmtId="0" fontId="0" fillId="7" borderId="1" xfId="0" applyFill="1" applyBorder="1" applyAlignment="1">
      <alignment horizontal="center" vertical="center" wrapText="1"/>
    </xf>
    <xf numFmtId="0" fontId="0" fillId="0" borderId="1" xfId="0" applyBorder="1" applyAlignment="1">
      <alignment horizontal="right" wrapText="1"/>
    </xf>
    <xf numFmtId="9" fontId="3" fillId="0" borderId="0" xfId="6" applyFont="1" applyFill="1" applyBorder="1" applyAlignment="1">
      <alignment horizontal="center" vertical="center"/>
    </xf>
    <xf numFmtId="0" fontId="10" fillId="8" borderId="1" xfId="0" applyFont="1" applyFill="1" applyBorder="1" applyAlignment="1">
      <alignment horizontal="center"/>
    </xf>
    <xf numFmtId="0" fontId="4" fillId="0" borderId="0" xfId="0" applyFont="1"/>
    <xf numFmtId="0" fontId="17" fillId="0" borderId="0" xfId="0" applyFont="1"/>
    <xf numFmtId="0" fontId="7" fillId="0" borderId="0" xfId="0" applyFont="1"/>
    <xf numFmtId="0" fontId="0" fillId="0" borderId="1" xfId="0" applyBorder="1"/>
    <xf numFmtId="0" fontId="11" fillId="0" borderId="3" xfId="0" applyFont="1" applyBorder="1" applyAlignment="1">
      <alignment horizontal="left" indent="5"/>
    </xf>
    <xf numFmtId="0" fontId="11" fillId="0" borderId="0" xfId="0" applyFont="1" applyAlignment="1">
      <alignment horizontal="right" wrapText="1"/>
    </xf>
    <xf numFmtId="0" fontId="0" fillId="0" borderId="0" xfId="0" applyAlignment="1">
      <alignment horizontal="left" wrapText="1"/>
    </xf>
    <xf numFmtId="0" fontId="0" fillId="0" borderId="0" xfId="0" applyAlignment="1">
      <alignment horizontal="left" vertical="top" wrapText="1"/>
    </xf>
    <xf numFmtId="0" fontId="7" fillId="0" borderId="0" xfId="0" applyFont="1" applyAlignment="1">
      <alignment horizontal="left" vertical="top"/>
    </xf>
    <xf numFmtId="166" fontId="3" fillId="8" borderId="1" xfId="1" applyNumberFormat="1" applyFont="1" applyFill="1" applyBorder="1" applyAlignment="1">
      <alignment horizontal="center" vertical="center"/>
    </xf>
    <xf numFmtId="164" fontId="19" fillId="0" borderId="0" xfId="1" applyFont="1" applyFill="1" applyBorder="1" applyAlignment="1">
      <alignment horizontal="center" vertical="center"/>
    </xf>
    <xf numFmtId="0" fontId="0" fillId="0" borderId="1" xfId="0" applyBorder="1" applyAlignment="1">
      <alignment horizontal="right"/>
    </xf>
    <xf numFmtId="9" fontId="3" fillId="8" borderId="1" xfId="6" applyFont="1" applyFill="1" applyBorder="1" applyAlignment="1">
      <alignment horizontal="center" vertical="center"/>
    </xf>
    <xf numFmtId="0" fontId="0" fillId="0" borderId="0" xfId="0" applyAlignment="1">
      <alignment horizontal="left" vertical="center" wrapText="1"/>
    </xf>
    <xf numFmtId="0" fontId="15" fillId="0" borderId="0" xfId="0" applyFont="1" applyAlignment="1">
      <alignment horizontal="left" vertical="top"/>
    </xf>
    <xf numFmtId="0" fontId="0" fillId="10" borderId="0" xfId="0" applyFill="1" applyAlignment="1">
      <alignment horizontal="right"/>
    </xf>
    <xf numFmtId="0" fontId="0" fillId="10" borderId="0" xfId="0" applyFill="1"/>
    <xf numFmtId="4" fontId="4" fillId="10" borderId="0" xfId="0" applyNumberFormat="1" applyFont="1" applyFill="1" applyAlignment="1">
      <alignment horizontal="left"/>
    </xf>
    <xf numFmtId="2" fontId="0" fillId="10" borderId="0" xfId="0" applyNumberFormat="1" applyFill="1"/>
    <xf numFmtId="0" fontId="11" fillId="0" borderId="0" xfId="0" applyFont="1" applyAlignment="1">
      <alignment horizontal="left" vertical="top" wrapText="1"/>
    </xf>
    <xf numFmtId="9" fontId="13" fillId="0" borderId="0" xfId="1" applyNumberFormat="1" applyFont="1" applyFill="1" applyBorder="1" applyAlignment="1">
      <alignment horizontal="center" vertical="center"/>
    </xf>
    <xf numFmtId="0" fontId="11" fillId="0" borderId="0" xfId="0" applyFont="1" applyAlignment="1">
      <alignment horizontal="left" vertical="top" wrapText="1"/>
    </xf>
    <xf numFmtId="0" fontId="0" fillId="7" borderId="1" xfId="0" applyFill="1" applyBorder="1" applyAlignment="1">
      <alignment horizontal="left" vertical="center" wrapText="1"/>
    </xf>
    <xf numFmtId="0" fontId="20" fillId="0" borderId="0" xfId="0" applyFont="1" applyAlignment="1">
      <alignment vertical="top"/>
    </xf>
    <xf numFmtId="0" fontId="11" fillId="0" borderId="3" xfId="0" applyFont="1" applyBorder="1" applyAlignment="1">
      <alignment horizontal="left" wrapText="1" indent="5"/>
    </xf>
  </cellXfs>
  <cellStyles count="7">
    <cellStyle name="60% – rõhk1" xfId="4" builtinId="32"/>
    <cellStyle name="Hüperlink" xfId="5" builtinId="8"/>
    <cellStyle name="Koma" xfId="1" builtinId="3"/>
    <cellStyle name="Normaallaad" xfId="0" builtinId="0"/>
    <cellStyle name="Project Headers" xfId="3" xr:uid="{00000000-0005-0000-0000-000004000000}"/>
    <cellStyle name="Protsent" xfId="6" builtinId="5"/>
    <cellStyle name="Rõhk1" xfId="2" builtinId="29"/>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ndmed.stat.ee/et/stat" TargetMode="External"/><Relationship Id="rId2" Type="http://schemas.openxmlformats.org/officeDocument/2006/relationships/hyperlink" Target="https://ariregister.rik.ee/est/emtak_search" TargetMode="External"/><Relationship Id="rId1" Type="http://schemas.openxmlformats.org/officeDocument/2006/relationships/hyperlink" Target="https://andmed.stat.ee/et/stat/majandus__palk-ja-toojeukulu__palk__luhiajastatistika/PA113"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105"/>
  <sheetViews>
    <sheetView zoomScale="85" zoomScaleNormal="85" workbookViewId="0">
      <pane ySplit="2" topLeftCell="A3" activePane="bottomLeft" state="frozen"/>
      <selection pane="bottomLeft" activeCell="E27" sqref="E27"/>
    </sheetView>
  </sheetViews>
  <sheetFormatPr defaultColWidth="9.1796875" defaultRowHeight="14.5" x14ac:dyDescent="0.35"/>
  <cols>
    <col min="1" max="1" width="5.7265625" customWidth="1"/>
    <col min="2" max="2" width="86.453125" customWidth="1"/>
    <col min="3" max="3" width="15.7265625" customWidth="1"/>
    <col min="4" max="4" width="59.54296875" style="7" customWidth="1"/>
    <col min="5" max="5" width="62.26953125" style="7" customWidth="1"/>
    <col min="6" max="6" width="14.1796875" customWidth="1"/>
    <col min="7" max="7" width="25.54296875" customWidth="1"/>
    <col min="8" max="8" width="3.54296875" style="7" customWidth="1"/>
    <col min="9" max="55" width="3.54296875" customWidth="1"/>
    <col min="56" max="56" width="3.7265625" customWidth="1"/>
  </cols>
  <sheetData>
    <row r="1" spans="1:55" x14ac:dyDescent="0.35">
      <c r="C1" s="27"/>
      <c r="E1"/>
      <c r="G1" s="7"/>
      <c r="H1" s="17"/>
      <c r="I1" s="17"/>
      <c r="J1" s="17"/>
      <c r="K1" s="17"/>
      <c r="L1" s="17"/>
      <c r="M1" s="17"/>
      <c r="N1" s="17"/>
      <c r="O1" s="17"/>
      <c r="P1" s="17"/>
      <c r="Q1" s="17"/>
      <c r="R1" s="17"/>
      <c r="S1" s="17"/>
      <c r="T1" s="17"/>
      <c r="U1" s="17"/>
      <c r="V1" s="17"/>
      <c r="W1" s="17"/>
      <c r="X1" s="17"/>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7"/>
      <c r="AY1" s="17"/>
      <c r="AZ1" s="17"/>
      <c r="BA1" s="17"/>
      <c r="BB1" s="17"/>
      <c r="BC1" s="17"/>
    </row>
    <row r="2" spans="1:55" s="16" customFormat="1" ht="35" x14ac:dyDescent="0.35">
      <c r="A2" s="38" t="s">
        <v>0</v>
      </c>
      <c r="B2" s="38" t="s">
        <v>1</v>
      </c>
      <c r="C2" s="15" t="s">
        <v>2</v>
      </c>
      <c r="D2" s="33" t="s">
        <v>3</v>
      </c>
      <c r="E2" s="28" t="s">
        <v>4</v>
      </c>
      <c r="F2" s="28" t="s">
        <v>5</v>
      </c>
      <c r="G2" s="28" t="s">
        <v>6</v>
      </c>
      <c r="H2" s="40" t="s">
        <v>7</v>
      </c>
      <c r="I2" s="40" t="s">
        <v>8</v>
      </c>
      <c r="J2" s="40" t="s">
        <v>9</v>
      </c>
      <c r="K2" s="40" t="s">
        <v>10</v>
      </c>
      <c r="L2" s="40" t="s">
        <v>11</v>
      </c>
      <c r="M2" s="40" t="s">
        <v>12</v>
      </c>
      <c r="N2" s="40" t="s">
        <v>13</v>
      </c>
      <c r="O2" s="40" t="s">
        <v>14</v>
      </c>
      <c r="P2" s="40" t="s">
        <v>15</v>
      </c>
      <c r="Q2" s="40" t="s">
        <v>16</v>
      </c>
      <c r="R2" s="40" t="s">
        <v>17</v>
      </c>
      <c r="S2" s="40" t="s">
        <v>18</v>
      </c>
      <c r="T2" s="40" t="s">
        <v>19</v>
      </c>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row>
    <row r="3" spans="1:55" s="16" customFormat="1" x14ac:dyDescent="0.35">
      <c r="A3" s="19" t="s">
        <v>20</v>
      </c>
      <c r="B3" s="39" t="s">
        <v>21</v>
      </c>
      <c r="C3" s="2"/>
      <c r="D3" s="1"/>
      <c r="E3" s="30"/>
      <c r="F3" s="30"/>
      <c r="G3" s="30"/>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row>
    <row r="4" spans="1:55" x14ac:dyDescent="0.35">
      <c r="A4" s="19">
        <v>1</v>
      </c>
      <c r="B4" s="1"/>
      <c r="C4" s="2"/>
      <c r="D4" s="1"/>
      <c r="E4" s="1"/>
      <c r="F4" s="9"/>
      <c r="G4" s="1"/>
      <c r="H4" s="20"/>
      <c r="I4" s="20"/>
      <c r="J4" s="20"/>
      <c r="K4" s="20"/>
      <c r="L4" s="20"/>
      <c r="M4" s="20"/>
      <c r="N4" s="20"/>
      <c r="O4" s="20"/>
      <c r="P4" s="20"/>
      <c r="Q4" s="20"/>
      <c r="R4" s="20"/>
      <c r="S4" s="20"/>
      <c r="T4" s="20"/>
      <c r="U4" s="20"/>
      <c r="V4" s="20"/>
      <c r="W4" s="20"/>
      <c r="X4" s="20"/>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0"/>
      <c r="AY4" s="20"/>
      <c r="AZ4" s="22"/>
      <c r="BA4" s="22"/>
      <c r="BB4" s="22"/>
      <c r="BC4" s="22"/>
    </row>
    <row r="5" spans="1:55" x14ac:dyDescent="0.35">
      <c r="A5" s="19">
        <v>2</v>
      </c>
      <c r="B5" s="1"/>
      <c r="C5" s="2"/>
      <c r="D5" s="1"/>
      <c r="E5" s="1"/>
      <c r="F5" s="9"/>
      <c r="G5" s="1"/>
      <c r="H5" s="20"/>
      <c r="I5" s="20"/>
      <c r="J5" s="20"/>
      <c r="K5" s="20"/>
      <c r="L5" s="20"/>
      <c r="M5" s="20"/>
      <c r="N5" s="20"/>
      <c r="O5" s="20"/>
      <c r="P5" s="20"/>
      <c r="Q5" s="20"/>
      <c r="R5" s="20"/>
      <c r="S5" s="20"/>
      <c r="T5" s="20"/>
      <c r="U5" s="20"/>
      <c r="V5" s="20"/>
      <c r="W5" s="20"/>
      <c r="X5" s="20"/>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0"/>
      <c r="AY5" s="20"/>
      <c r="AZ5" s="20"/>
      <c r="BA5" s="20"/>
      <c r="BB5" s="20"/>
      <c r="BC5" s="20"/>
    </row>
    <row r="6" spans="1:55" x14ac:dyDescent="0.35">
      <c r="A6" s="19">
        <v>3</v>
      </c>
      <c r="B6" s="1"/>
      <c r="C6" s="2"/>
      <c r="D6" s="1"/>
      <c r="E6" s="1"/>
      <c r="F6" s="9"/>
      <c r="G6" s="1"/>
      <c r="H6" s="20"/>
      <c r="I6" s="20"/>
      <c r="J6" s="20"/>
      <c r="K6" s="20"/>
      <c r="L6" s="20"/>
      <c r="M6" s="20"/>
      <c r="N6" s="20"/>
      <c r="O6" s="20"/>
      <c r="P6" s="20"/>
      <c r="Q6" s="20"/>
      <c r="R6" s="20"/>
      <c r="S6" s="20"/>
      <c r="T6" s="20"/>
      <c r="U6" s="20"/>
      <c r="V6" s="20"/>
      <c r="W6" s="20"/>
      <c r="X6" s="20"/>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0"/>
      <c r="AY6" s="20"/>
      <c r="AZ6" s="20"/>
      <c r="BA6" s="20"/>
      <c r="BB6" s="20"/>
      <c r="BC6" s="20"/>
    </row>
    <row r="7" spans="1:55" x14ac:dyDescent="0.35">
      <c r="A7" s="19" t="s">
        <v>19</v>
      </c>
      <c r="B7" s="3"/>
      <c r="C7" s="2"/>
      <c r="D7" s="1"/>
      <c r="E7" s="1"/>
      <c r="F7" s="9"/>
      <c r="G7" s="1"/>
      <c r="H7" s="20"/>
      <c r="I7" s="20"/>
      <c r="J7" s="20"/>
      <c r="K7" s="20"/>
      <c r="L7" s="20"/>
      <c r="M7" s="20"/>
      <c r="N7" s="20"/>
      <c r="O7" s="20"/>
      <c r="P7" s="20"/>
      <c r="Q7" s="20"/>
      <c r="R7" s="20"/>
      <c r="S7" s="20"/>
      <c r="T7" s="20"/>
      <c r="U7" s="20"/>
      <c r="V7" s="20"/>
      <c r="W7" s="20"/>
      <c r="X7" s="20"/>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0"/>
      <c r="AY7" s="20"/>
      <c r="AZ7" s="20"/>
      <c r="BA7" s="20"/>
      <c r="BB7" s="20"/>
      <c r="BC7" s="20"/>
    </row>
    <row r="8" spans="1:55" x14ac:dyDescent="0.35">
      <c r="A8" s="19"/>
      <c r="B8" s="29"/>
      <c r="C8" s="2"/>
      <c r="D8" s="1"/>
      <c r="E8" s="1"/>
      <c r="F8" s="9"/>
      <c r="G8" s="1"/>
      <c r="H8" s="20"/>
      <c r="I8" s="20"/>
      <c r="J8" s="20"/>
      <c r="K8" s="20"/>
      <c r="L8" s="20"/>
      <c r="M8" s="20"/>
      <c r="N8" s="20"/>
      <c r="O8" s="20"/>
      <c r="P8" s="20"/>
      <c r="Q8" s="20"/>
      <c r="R8" s="20"/>
      <c r="S8" s="20"/>
      <c r="T8" s="20"/>
      <c r="U8" s="20"/>
      <c r="V8" s="20"/>
      <c r="W8" s="20"/>
      <c r="X8" s="20"/>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0"/>
      <c r="AY8" s="20"/>
      <c r="AZ8" s="20"/>
      <c r="BA8" s="20"/>
      <c r="BB8" s="20"/>
      <c r="BC8" s="20"/>
    </row>
    <row r="9" spans="1:55" x14ac:dyDescent="0.35">
      <c r="A9" s="19" t="s">
        <v>22</v>
      </c>
      <c r="B9" s="39" t="s">
        <v>21</v>
      </c>
      <c r="C9" s="2"/>
      <c r="D9" s="1"/>
      <c r="E9" s="1"/>
      <c r="F9" s="9"/>
      <c r="G9" s="1"/>
      <c r="H9" s="20"/>
      <c r="I9" s="20"/>
      <c r="J9" s="20"/>
      <c r="K9" s="20"/>
      <c r="L9" s="20"/>
      <c r="M9" s="20"/>
      <c r="N9" s="20"/>
      <c r="O9" s="20"/>
      <c r="P9" s="20"/>
      <c r="Q9" s="20"/>
      <c r="R9" s="20"/>
      <c r="S9" s="20"/>
      <c r="T9" s="20"/>
      <c r="U9" s="20"/>
      <c r="V9" s="20"/>
      <c r="W9" s="20"/>
      <c r="X9" s="20"/>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0"/>
      <c r="AY9" s="20"/>
      <c r="AZ9" s="20"/>
      <c r="BA9" s="20"/>
      <c r="BB9" s="20"/>
      <c r="BC9" s="20"/>
    </row>
    <row r="10" spans="1:55" x14ac:dyDescent="0.35">
      <c r="A10" s="19">
        <v>1</v>
      </c>
      <c r="B10" s="1"/>
      <c r="C10" s="2"/>
      <c r="D10" s="1"/>
      <c r="E10" s="1"/>
      <c r="F10" s="9"/>
      <c r="G10" s="1"/>
      <c r="H10" s="20"/>
      <c r="I10" s="20"/>
      <c r="J10" s="20"/>
      <c r="K10" s="20"/>
      <c r="L10" s="20"/>
      <c r="M10" s="20"/>
      <c r="N10" s="20"/>
      <c r="O10" s="20"/>
      <c r="P10" s="20"/>
      <c r="Q10" s="20"/>
      <c r="R10" s="20"/>
      <c r="S10" s="20"/>
      <c r="T10" s="20"/>
      <c r="U10" s="20"/>
      <c r="V10" s="20"/>
      <c r="W10" s="20"/>
      <c r="X10" s="20"/>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0"/>
      <c r="AY10" s="20"/>
      <c r="AZ10" s="20"/>
      <c r="BA10" s="20"/>
      <c r="BB10" s="20"/>
      <c r="BC10" s="20"/>
    </row>
    <row r="11" spans="1:55" x14ac:dyDescent="0.35">
      <c r="A11" s="19">
        <v>2</v>
      </c>
      <c r="B11" s="3"/>
      <c r="C11" s="2"/>
      <c r="D11" s="1"/>
      <c r="E11" s="1"/>
      <c r="F11" s="9"/>
      <c r="G11" s="1"/>
      <c r="H11" s="20"/>
      <c r="I11" s="20"/>
      <c r="J11" s="20"/>
      <c r="K11" s="20"/>
      <c r="L11" s="20"/>
      <c r="M11" s="20"/>
      <c r="N11" s="20"/>
      <c r="O11" s="20"/>
      <c r="P11" s="20"/>
      <c r="Q11" s="20"/>
      <c r="R11" s="20"/>
      <c r="S11" s="20"/>
      <c r="T11" s="20"/>
      <c r="U11" s="20"/>
      <c r="V11" s="20"/>
      <c r="W11" s="20"/>
      <c r="X11" s="20"/>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0"/>
      <c r="AY11" s="20"/>
      <c r="AZ11" s="20"/>
      <c r="BA11" s="20"/>
      <c r="BB11" s="20"/>
      <c r="BC11" s="20"/>
    </row>
    <row r="12" spans="1:55" x14ac:dyDescent="0.35">
      <c r="A12" s="19">
        <v>3</v>
      </c>
      <c r="B12" s="3"/>
      <c r="C12" s="2"/>
      <c r="D12" s="1"/>
      <c r="E12" s="1"/>
      <c r="F12" s="9"/>
      <c r="G12" s="1"/>
      <c r="H12" s="20"/>
      <c r="I12" s="20"/>
      <c r="J12" s="20"/>
      <c r="K12" s="20"/>
      <c r="L12" s="20"/>
      <c r="M12" s="20"/>
      <c r="N12" s="20"/>
      <c r="O12" s="20"/>
      <c r="P12" s="22"/>
      <c r="Q12" s="22"/>
      <c r="R12" s="22"/>
      <c r="S12" s="22"/>
      <c r="T12" s="22"/>
      <c r="U12" s="22"/>
      <c r="V12" s="22"/>
      <c r="W12" s="22"/>
      <c r="X12" s="22"/>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2"/>
      <c r="AY12" s="22"/>
      <c r="AZ12" s="22"/>
      <c r="BA12" s="22"/>
      <c r="BB12" s="22"/>
      <c r="BC12" s="22"/>
    </row>
    <row r="13" spans="1:55" x14ac:dyDescent="0.35">
      <c r="A13" s="19" t="s">
        <v>19</v>
      </c>
      <c r="B13" s="1"/>
      <c r="C13" s="2"/>
      <c r="D13" s="1"/>
      <c r="E13" s="1"/>
      <c r="F13" s="9"/>
      <c r="G13" s="1"/>
      <c r="H13" s="20"/>
      <c r="I13" s="20"/>
      <c r="J13" s="20"/>
      <c r="K13" s="20"/>
      <c r="L13" s="20"/>
      <c r="M13" s="20"/>
      <c r="N13" s="20"/>
      <c r="O13" s="20"/>
      <c r="P13" s="20"/>
      <c r="Q13" s="20"/>
      <c r="R13" s="20"/>
      <c r="S13" s="20"/>
      <c r="T13" s="20"/>
      <c r="U13" s="20"/>
      <c r="V13" s="20"/>
      <c r="W13" s="20"/>
      <c r="X13" s="20"/>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0"/>
      <c r="AY13" s="20"/>
      <c r="AZ13" s="22"/>
      <c r="BA13" s="22"/>
      <c r="BB13" s="22"/>
      <c r="BC13" s="22"/>
    </row>
    <row r="14" spans="1:55" x14ac:dyDescent="0.35">
      <c r="A14" s="19"/>
      <c r="B14" s="3"/>
      <c r="C14" s="2"/>
      <c r="D14" s="1"/>
      <c r="E14" s="1"/>
      <c r="F14" s="9"/>
      <c r="G14" s="1"/>
      <c r="H14" s="20"/>
      <c r="I14" s="20"/>
      <c r="J14" s="20"/>
      <c r="K14" s="20"/>
      <c r="L14" s="20"/>
      <c r="M14" s="20"/>
      <c r="N14" s="20"/>
      <c r="O14" s="20"/>
      <c r="P14" s="20"/>
      <c r="Q14" s="20"/>
      <c r="R14" s="20"/>
      <c r="S14" s="20"/>
      <c r="T14" s="20"/>
      <c r="U14" s="20"/>
      <c r="V14" s="20"/>
      <c r="W14" s="20"/>
      <c r="X14" s="20"/>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0"/>
      <c r="AY14" s="20"/>
      <c r="AZ14" s="20"/>
      <c r="BA14" s="20"/>
      <c r="BB14" s="20"/>
      <c r="BC14" s="20"/>
    </row>
    <row r="15" spans="1:55" x14ac:dyDescent="0.35">
      <c r="A15" s="19"/>
      <c r="B15" s="3"/>
      <c r="C15" s="2"/>
      <c r="D15" s="1"/>
      <c r="E15" s="1"/>
      <c r="F15" s="9"/>
      <c r="G15" s="1"/>
      <c r="H15" s="20"/>
      <c r="I15" s="20"/>
      <c r="J15" s="20"/>
      <c r="K15" s="20"/>
      <c r="L15" s="20"/>
      <c r="M15" s="20"/>
      <c r="N15" s="20"/>
      <c r="O15" s="20"/>
      <c r="P15" s="20"/>
      <c r="Q15" s="20"/>
      <c r="R15" s="20"/>
      <c r="S15" s="20"/>
      <c r="T15" s="20"/>
      <c r="U15" s="20"/>
      <c r="V15" s="20"/>
      <c r="W15" s="20"/>
      <c r="X15" s="20"/>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0"/>
      <c r="AY15" s="20"/>
      <c r="AZ15" s="20"/>
      <c r="BA15" s="20"/>
      <c r="BB15" s="20"/>
      <c r="BC15" s="20"/>
    </row>
    <row r="16" spans="1:55" x14ac:dyDescent="0.35">
      <c r="A16" s="19"/>
      <c r="B16" s="5"/>
      <c r="C16" s="6"/>
      <c r="D16" s="1"/>
      <c r="E16" s="1"/>
      <c r="F16" s="9"/>
      <c r="G16" s="1"/>
      <c r="H16" s="20"/>
      <c r="I16" s="20"/>
      <c r="J16" s="20"/>
      <c r="K16" s="20"/>
      <c r="L16" s="20"/>
      <c r="M16" s="20"/>
      <c r="N16" s="20"/>
      <c r="O16" s="20"/>
      <c r="P16" s="20"/>
      <c r="Q16" s="20"/>
      <c r="R16" s="20"/>
      <c r="S16" s="20"/>
      <c r="T16" s="20"/>
      <c r="U16" s="20"/>
      <c r="V16" s="20"/>
      <c r="W16" s="20"/>
      <c r="X16" s="20"/>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0"/>
      <c r="AY16" s="20"/>
      <c r="AZ16" s="20"/>
      <c r="BA16" s="20"/>
      <c r="BB16" s="20"/>
      <c r="BC16" s="20"/>
    </row>
    <row r="17" spans="1:56" x14ac:dyDescent="0.35">
      <c r="A17" s="19"/>
      <c r="B17" s="5"/>
      <c r="C17" s="6"/>
      <c r="D17" s="1"/>
      <c r="E17" s="1"/>
      <c r="F17" s="4"/>
      <c r="G17" s="1"/>
      <c r="H17" s="20"/>
      <c r="I17" s="20"/>
      <c r="J17" s="20"/>
      <c r="K17" s="20"/>
      <c r="L17" s="20"/>
      <c r="M17" s="20"/>
      <c r="N17" s="20"/>
      <c r="O17" s="20"/>
      <c r="P17" s="24"/>
      <c r="Q17" s="22"/>
      <c r="R17" s="22"/>
      <c r="S17" s="22"/>
      <c r="T17" s="22"/>
      <c r="U17" s="22"/>
      <c r="V17" s="22"/>
      <c r="W17" s="22"/>
      <c r="X17" s="22"/>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2"/>
      <c r="AY17" s="22"/>
      <c r="AZ17" s="22"/>
      <c r="BA17" s="22"/>
      <c r="BB17" s="22"/>
      <c r="BC17" s="22"/>
    </row>
    <row r="18" spans="1:56" x14ac:dyDescent="0.35">
      <c r="A18" s="19"/>
      <c r="B18" s="5"/>
      <c r="C18" s="6"/>
      <c r="D18" s="1"/>
      <c r="E18" s="1"/>
      <c r="F18" s="9"/>
      <c r="G18" s="1"/>
      <c r="H18" s="20"/>
      <c r="I18" s="20"/>
      <c r="J18" s="20"/>
      <c r="K18" s="20"/>
      <c r="L18" s="20"/>
      <c r="M18" s="20"/>
      <c r="N18" s="20"/>
      <c r="O18" s="20"/>
      <c r="P18" s="20"/>
      <c r="Q18" s="20"/>
      <c r="R18" s="20"/>
      <c r="S18" s="20"/>
      <c r="T18" s="20"/>
      <c r="U18" s="20"/>
      <c r="V18" s="20"/>
      <c r="W18" s="20"/>
      <c r="X18" s="20"/>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0"/>
      <c r="AY18" s="20"/>
      <c r="AZ18" s="20"/>
      <c r="BA18" s="20"/>
      <c r="BB18" s="20"/>
      <c r="BC18" s="20"/>
    </row>
    <row r="19" spans="1:56" x14ac:dyDescent="0.35">
      <c r="A19" s="41"/>
      <c r="B19" s="47" t="s">
        <v>23</v>
      </c>
      <c r="C19" s="42"/>
      <c r="D19" s="43"/>
      <c r="E19" s="43"/>
      <c r="F19" s="44"/>
      <c r="G19" s="43"/>
      <c r="H19" s="45"/>
      <c r="I19" s="45"/>
      <c r="J19" s="45"/>
      <c r="K19" s="45"/>
      <c r="L19" s="45"/>
      <c r="M19" s="45"/>
      <c r="N19" s="45"/>
      <c r="O19" s="45"/>
      <c r="P19" s="45"/>
      <c r="Q19" s="45"/>
      <c r="R19" s="45"/>
      <c r="S19" s="45"/>
      <c r="T19" s="45"/>
      <c r="U19" s="45"/>
      <c r="V19" s="45"/>
      <c r="W19" s="45"/>
      <c r="X19" s="45"/>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5"/>
      <c r="AY19" s="45"/>
      <c r="AZ19" s="45"/>
      <c r="BA19" s="45"/>
      <c r="BB19" s="45"/>
      <c r="BC19" s="45"/>
    </row>
    <row r="20" spans="1:56" x14ac:dyDescent="0.35">
      <c r="A20" s="17"/>
      <c r="B20" s="35" t="s">
        <v>24</v>
      </c>
      <c r="C20" s="63">
        <f>SUM(C3:C19)</f>
        <v>0</v>
      </c>
      <c r="D20" s="26"/>
      <c r="E20" s="17"/>
      <c r="F20" s="17"/>
      <c r="G20" s="26"/>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row>
    <row r="21" spans="1:56" x14ac:dyDescent="0.35">
      <c r="A21" s="17"/>
      <c r="B21" s="17"/>
      <c r="C21" s="32"/>
      <c r="D21" s="65"/>
      <c r="E21" s="26"/>
      <c r="F21" s="17"/>
      <c r="G21" s="26"/>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row>
    <row r="22" spans="1:56" x14ac:dyDescent="0.35">
      <c r="B22" s="14" t="s">
        <v>25</v>
      </c>
      <c r="C22" s="91"/>
      <c r="D22" s="65"/>
      <c r="G22" s="7"/>
      <c r="H22"/>
    </row>
    <row r="23" spans="1:56" x14ac:dyDescent="0.35">
      <c r="B23" s="70" t="s">
        <v>26</v>
      </c>
      <c r="C23" s="64">
        <f>SUMIFS($C$3:$C$19,$D$3:$D$19,B23)</f>
        <v>0</v>
      </c>
      <c r="D23" s="56"/>
      <c r="E23" s="55"/>
      <c r="G23" s="7"/>
      <c r="H23"/>
    </row>
    <row r="24" spans="1:56" x14ac:dyDescent="0.35">
      <c r="B24" s="66" t="s">
        <v>27</v>
      </c>
      <c r="C24" s="64">
        <f>SUMIFS($C$3:$C$19,$D$3:$D$19,B24)</f>
        <v>0</v>
      </c>
      <c r="D24" s="56"/>
      <c r="G24" s="7"/>
      <c r="H24"/>
    </row>
    <row r="25" spans="1:56" x14ac:dyDescent="0.35">
      <c r="B25" s="66" t="s">
        <v>28</v>
      </c>
      <c r="C25" s="64">
        <f>SUMIFS($C$3:$C$19,$D$3:$D$19,B25)</f>
        <v>0</v>
      </c>
      <c r="D25" s="56"/>
      <c r="G25" s="7"/>
      <c r="H25"/>
    </row>
    <row r="26" spans="1:56" x14ac:dyDescent="0.35">
      <c r="B26" s="66" t="s">
        <v>29</v>
      </c>
      <c r="C26" s="64">
        <f>SUMIFS($C$3:$C$19,$D$3:$D$19,B26)</f>
        <v>0</v>
      </c>
      <c r="D26" s="56"/>
      <c r="G26" s="7"/>
      <c r="H26"/>
    </row>
    <row r="27" spans="1:56" x14ac:dyDescent="0.35">
      <c r="B27" s="66"/>
      <c r="C27" s="64">
        <f t="shared" ref="C27" si="0">SUMIFS($C$3:$C$19,$D$3:$D$19,B27)</f>
        <v>0</v>
      </c>
      <c r="D27" s="56"/>
      <c r="G27" s="7"/>
      <c r="H27"/>
    </row>
    <row r="28" spans="1:56" x14ac:dyDescent="0.35">
      <c r="D28" s="56"/>
      <c r="F28" s="90"/>
      <c r="G28" s="7"/>
      <c r="H28"/>
    </row>
    <row r="29" spans="1:56" x14ac:dyDescent="0.35">
      <c r="B29" s="36" t="s">
        <v>30</v>
      </c>
      <c r="C29" s="57">
        <f>SUM(C23:C27)</f>
        <v>0</v>
      </c>
      <c r="D29" s="96" t="str" cm="1">
        <f t="array" ref="D29">_xlfn.IFS(C42="Investeering",IF(C29&lt;70000000,"Abikõlblik investeering peab olema vähemalt 70 miljonit eurot",""),C42="Investeering eelisarendatavasse valdkonda",IF(C29&lt;35000000,"Abikõlblik investeering eelisarendatavasse valdkonda peab olema vähemalt 35 miljonit eurot",""),C42="Investeering kaitsetööstuse valdkonda",IF(C29&lt;20000000,"Abikõlblik investeering kaitsetööstuse valdkonda peab olema vähemalt 20 miljonit eurot",""))</f>
        <v>Abikõlblik investeering peab olema vähemalt 70 miljonit eurot</v>
      </c>
      <c r="F29" s="90"/>
      <c r="H29"/>
    </row>
    <row r="30" spans="1:56" x14ac:dyDescent="0.35">
      <c r="B30" s="36"/>
      <c r="C30" s="57"/>
      <c r="D30" s="96"/>
      <c r="F30" s="90"/>
      <c r="H30"/>
    </row>
    <row r="31" spans="1:56" x14ac:dyDescent="0.35">
      <c r="B31" s="36" t="s">
        <v>111</v>
      </c>
      <c r="C31" s="57">
        <f>MIN(D38,D40)</f>
        <v>0</v>
      </c>
      <c r="D31" s="102" t="s">
        <v>114</v>
      </c>
      <c r="F31" s="90"/>
      <c r="H31"/>
    </row>
    <row r="32" spans="1:56" x14ac:dyDescent="0.35">
      <c r="B32" s="36"/>
      <c r="C32" s="57"/>
      <c r="D32" s="96"/>
      <c r="F32" s="90"/>
      <c r="H32"/>
    </row>
    <row r="33" spans="2:8" x14ac:dyDescent="0.35">
      <c r="G33" s="7"/>
      <c r="H33"/>
    </row>
    <row r="34" spans="2:8" x14ac:dyDescent="0.35">
      <c r="B34" s="99" t="s">
        <v>112</v>
      </c>
      <c r="C34" s="100">
        <f>IF(AND(OR(C40="Kesk-Eesti",C40="Lääne-Eesti",C40="Lõuna-Eesti",C40="Kirde-Eesti"),C36="Jah"),0.15,0.1)</f>
        <v>0.15</v>
      </c>
      <c r="D34" s="82" t="s">
        <v>31</v>
      </c>
      <c r="G34" s="7"/>
      <c r="H34"/>
    </row>
    <row r="35" spans="2:8" x14ac:dyDescent="0.35">
      <c r="B35" s="37"/>
      <c r="C35" s="86"/>
      <c r="G35" s="7"/>
      <c r="H35"/>
    </row>
    <row r="36" spans="2:8" x14ac:dyDescent="0.35">
      <c r="B36" s="85" t="s">
        <v>32</v>
      </c>
      <c r="C36" s="97" t="str">
        <f>IF(Töökohad!E37&gt;1.5*Töökohad!E40,"Jah","EI")</f>
        <v>Jah</v>
      </c>
      <c r="D36" s="82" t="s">
        <v>33</v>
      </c>
      <c r="G36" s="7"/>
      <c r="H36"/>
    </row>
    <row r="37" spans="2:8" x14ac:dyDescent="0.35">
      <c r="B37" s="67"/>
      <c r="G37" s="7"/>
      <c r="H37"/>
    </row>
    <row r="38" spans="2:8" x14ac:dyDescent="0.35">
      <c r="B38" s="85" t="s">
        <v>90</v>
      </c>
      <c r="C38" s="84" t="s">
        <v>75</v>
      </c>
      <c r="D38" s="98">
        <f>IF(C29*C34&gt;20000000,20000000,C29*C34)</f>
        <v>0</v>
      </c>
      <c r="E38" s="90" t="s">
        <v>70</v>
      </c>
      <c r="G38" s="7"/>
      <c r="H38"/>
    </row>
    <row r="39" spans="2:8" x14ac:dyDescent="0.35">
      <c r="B39" s="62"/>
      <c r="C39" s="57"/>
      <c r="G39" s="7"/>
      <c r="H39"/>
    </row>
    <row r="40" spans="2:8" x14ac:dyDescent="0.35">
      <c r="B40" s="83" t="s">
        <v>60</v>
      </c>
      <c r="C40" s="84" t="s">
        <v>121</v>
      </c>
      <c r="D40" s="59" t="str">
        <f>IF(OR(C40="Põhja-Eesti",C40="Kesk-Eesti",C40="Lääne-Eesti"),D63,IF(OR(C40="Lõuna-Eesti"),D68,IF(OR(C40="Kirde-Eesti"),D73)))</f>
        <v>Eelarve väiksem kui 55 000 000</v>
      </c>
      <c r="E40" s="74" t="s">
        <v>110</v>
      </c>
      <c r="G40" s="7"/>
      <c r="H40"/>
    </row>
    <row r="41" spans="2:8" x14ac:dyDescent="0.35">
      <c r="B41" s="62"/>
      <c r="C41" s="57"/>
      <c r="G41" s="7"/>
      <c r="H41"/>
    </row>
    <row r="42" spans="2:8" x14ac:dyDescent="0.35">
      <c r="B42" s="85" t="s">
        <v>91</v>
      </c>
      <c r="C42" s="110" t="s">
        <v>98</v>
      </c>
      <c r="D42" s="110"/>
      <c r="G42" s="7"/>
      <c r="H42"/>
    </row>
    <row r="43" spans="2:8" x14ac:dyDescent="0.35">
      <c r="G43" s="7"/>
      <c r="H43"/>
    </row>
    <row r="44" spans="2:8" x14ac:dyDescent="0.35">
      <c r="B44" s="62"/>
      <c r="C44" s="57"/>
      <c r="G44" s="7"/>
      <c r="H44"/>
    </row>
    <row r="45" spans="2:8" x14ac:dyDescent="0.35">
      <c r="B45" s="94" t="s">
        <v>99</v>
      </c>
      <c r="C45" s="57"/>
      <c r="G45" s="7"/>
      <c r="H45"/>
    </row>
    <row r="46" spans="2:8" ht="30" customHeight="1" x14ac:dyDescent="0.35">
      <c r="B46" s="109" t="s">
        <v>103</v>
      </c>
      <c r="C46" s="109"/>
      <c r="D46" s="109"/>
      <c r="G46" s="7"/>
      <c r="H46"/>
    </row>
    <row r="47" spans="2:8" ht="30" customHeight="1" x14ac:dyDescent="0.35">
      <c r="B47" s="109" t="s">
        <v>104</v>
      </c>
      <c r="C47" s="109"/>
      <c r="D47" s="109"/>
      <c r="G47" s="7"/>
      <c r="H47"/>
    </row>
    <row r="48" spans="2:8" ht="30" customHeight="1" x14ac:dyDescent="0.35">
      <c r="B48" s="109" t="s">
        <v>105</v>
      </c>
      <c r="C48" s="109"/>
      <c r="D48" s="109"/>
      <c r="G48" s="7"/>
      <c r="H48"/>
    </row>
    <row r="49" spans="2:8" ht="30" customHeight="1" x14ac:dyDescent="0.35">
      <c r="B49" s="109" t="s">
        <v>106</v>
      </c>
      <c r="C49" s="109"/>
      <c r="D49" s="109"/>
      <c r="G49" s="7"/>
      <c r="H49"/>
    </row>
    <row r="50" spans="2:8" x14ac:dyDescent="0.35">
      <c r="B50" s="109" t="s">
        <v>107</v>
      </c>
      <c r="C50" s="109"/>
      <c r="D50" s="109"/>
      <c r="H50"/>
    </row>
    <row r="51" spans="2:8" x14ac:dyDescent="0.35">
      <c r="B51" s="111" t="s">
        <v>122</v>
      </c>
      <c r="C51" s="107"/>
      <c r="D51" s="107"/>
      <c r="H51"/>
    </row>
    <row r="52" spans="2:8" x14ac:dyDescent="0.35">
      <c r="B52" s="95"/>
      <c r="C52" s="57"/>
      <c r="H52"/>
    </row>
    <row r="53" spans="2:8" x14ac:dyDescent="0.35">
      <c r="B53" s="95" t="s">
        <v>100</v>
      </c>
      <c r="C53" s="57"/>
      <c r="H53"/>
    </row>
    <row r="54" spans="2:8" ht="30" customHeight="1" x14ac:dyDescent="0.35">
      <c r="B54" s="109" t="s">
        <v>101</v>
      </c>
      <c r="C54" s="109"/>
      <c r="D54" s="109"/>
      <c r="H54"/>
    </row>
    <row r="55" spans="2:8" ht="30" customHeight="1" x14ac:dyDescent="0.35">
      <c r="B55" s="109" t="s">
        <v>102</v>
      </c>
      <c r="C55" s="109"/>
      <c r="D55" s="109"/>
      <c r="H55"/>
    </row>
    <row r="56" spans="2:8" ht="30" customHeight="1" x14ac:dyDescent="0.35">
      <c r="B56" s="109" t="s">
        <v>108</v>
      </c>
      <c r="C56" s="109"/>
      <c r="D56" s="109"/>
      <c r="H56"/>
    </row>
    <row r="57" spans="2:8" x14ac:dyDescent="0.35">
      <c r="C57" s="8"/>
      <c r="D57" s="59"/>
      <c r="E57" s="73"/>
      <c r="G57" s="7"/>
      <c r="H57"/>
    </row>
    <row r="58" spans="2:8" x14ac:dyDescent="0.35">
      <c r="G58" s="7"/>
      <c r="H58"/>
    </row>
    <row r="59" spans="2:8" x14ac:dyDescent="0.35">
      <c r="B59" s="101" t="s">
        <v>113</v>
      </c>
      <c r="C59" s="71" t="s">
        <v>120</v>
      </c>
      <c r="D59" s="93" t="s">
        <v>89</v>
      </c>
      <c r="E59" s="67"/>
      <c r="G59" s="7"/>
      <c r="H59"/>
    </row>
    <row r="60" spans="2:8" x14ac:dyDescent="0.35">
      <c r="B60" s="65" t="s">
        <v>93</v>
      </c>
      <c r="C60" s="108">
        <v>0.15</v>
      </c>
      <c r="D60" s="65" t="s">
        <v>71</v>
      </c>
      <c r="E60" s="7" t="s">
        <v>109</v>
      </c>
      <c r="G60" s="7"/>
      <c r="H60"/>
    </row>
    <row r="61" spans="2:8" x14ac:dyDescent="0.35">
      <c r="B61" s="65" t="s">
        <v>94</v>
      </c>
      <c r="C61" s="108">
        <v>0.15</v>
      </c>
      <c r="D61" s="67" t="s">
        <v>72</v>
      </c>
      <c r="E61" s="56" t="str">
        <f>IF(C38="Väike",IF(AND($C$29&gt;55000000,$C$29&lt;=110000000),0.15*(55000000+0.5*($C$29-55000000)),""),IF(C38="Keskmine",IF(AND($C$29&gt;55000000,$C$29&lt;=110000000),0.15*(55000000+0.5*($C$29-55000000)),""),IF(AND($C$29&gt;55000000,$C$29&lt;=110000000),0.15*(55000000+0.5*($C$29-55000000)),"")))</f>
        <v/>
      </c>
      <c r="G61" s="7"/>
      <c r="H61"/>
    </row>
    <row r="62" spans="2:8" x14ac:dyDescent="0.35">
      <c r="B62" s="65" t="s">
        <v>95</v>
      </c>
      <c r="C62" s="108">
        <v>0.15</v>
      </c>
      <c r="D62" s="67" t="s">
        <v>73</v>
      </c>
      <c r="E62" s="56" t="str">
        <f>IF(C38="Väike",IF($C$29&gt;110000000,0.15*82500000,""),IF(C38="Keskmine",IF($C$29&gt;110000000,0.15*82500000,""),IF($C$29&gt;110000000,0.15*82500000,"")))</f>
        <v/>
      </c>
      <c r="G62" s="7"/>
      <c r="H62"/>
    </row>
    <row r="63" spans="2:8" x14ac:dyDescent="0.35">
      <c r="B63" s="65" t="s">
        <v>96</v>
      </c>
      <c r="C63" s="108">
        <v>0.2</v>
      </c>
      <c r="D63" s="59" t="str">
        <f>IF(E61&lt;&gt;"",E61,IF(E62&lt;&gt;"",E62,"Eelarve väiksem kui 55 000 000"))</f>
        <v>Eelarve väiksem kui 55 000 000</v>
      </c>
      <c r="G63" s="7"/>
      <c r="H63"/>
    </row>
    <row r="64" spans="2:8" x14ac:dyDescent="0.35">
      <c r="B64" s="65" t="s">
        <v>97</v>
      </c>
      <c r="C64" s="108">
        <v>0.25</v>
      </c>
      <c r="D64" s="67"/>
      <c r="G64" s="7"/>
      <c r="H64"/>
    </row>
    <row r="65" spans="2:8" x14ac:dyDescent="0.35">
      <c r="B65" s="67"/>
      <c r="C65" s="71"/>
      <c r="D65" s="65" t="s">
        <v>71</v>
      </c>
      <c r="E65" s="7" t="s">
        <v>88</v>
      </c>
      <c r="G65" s="7"/>
      <c r="H65"/>
    </row>
    <row r="66" spans="2:8" x14ac:dyDescent="0.35">
      <c r="D66" s="67" t="s">
        <v>72</v>
      </c>
      <c r="E66" s="56" t="str">
        <f>IF(C38="Väike",IF(AND($C$29&gt;55000000,$C$29&lt;=110000000),0.2*(55000000+0.5*($C$29-55000000)),""),IF(C38="Keskmine",IF(AND($C$29&gt;55000000,$C$29&lt;=110000000),0.2*(55000000+0.5*($C$29-55000000)),""),IF(AND($C$29&gt;55000000,$C$29&lt;=110000000),0.2*(55000000+0.5*($C$29-55000000)),"")))</f>
        <v/>
      </c>
      <c r="G66" s="7"/>
      <c r="H66"/>
    </row>
    <row r="67" spans="2:8" x14ac:dyDescent="0.35">
      <c r="B67" s="72"/>
      <c r="D67" s="67" t="s">
        <v>73</v>
      </c>
      <c r="E67" s="56" t="str">
        <f>IF(C38="Väike",IF($C$29&gt;110000000,0.2*82500000,""),IF(C38="Keskmine",IF($C$29&gt;110000000,0.2*82500000,""),IF($C$29&gt;110000000,0.2*82500000,"")))</f>
        <v/>
      </c>
      <c r="G67" s="7"/>
      <c r="H67"/>
    </row>
    <row r="68" spans="2:8" x14ac:dyDescent="0.35">
      <c r="B68" s="72"/>
      <c r="D68" s="59" t="str">
        <f>IF(E66&lt;&gt;"",E66,IF(E67&lt;&gt;"",E67,"Eelarve väiksem kui 55 000 000"))</f>
        <v>Eelarve väiksem kui 55 000 000</v>
      </c>
      <c r="G68" s="7"/>
      <c r="H68"/>
    </row>
    <row r="69" spans="2:8" x14ac:dyDescent="0.35">
      <c r="B69" s="72"/>
      <c r="D69" s="67"/>
      <c r="G69" s="7"/>
      <c r="H69"/>
    </row>
    <row r="70" spans="2:8" x14ac:dyDescent="0.35">
      <c r="B70" s="72"/>
      <c r="D70" s="65" t="s">
        <v>71</v>
      </c>
      <c r="E70" s="7" t="s">
        <v>87</v>
      </c>
      <c r="G70" s="7"/>
      <c r="H70"/>
    </row>
    <row r="71" spans="2:8" x14ac:dyDescent="0.35">
      <c r="B71" s="72"/>
      <c r="D71" s="67" t="s">
        <v>72</v>
      </c>
      <c r="E71" s="56" t="str">
        <f>IF(C38="Väike",IF(AND($C$29&gt;55000000,$C$29&lt;=110000000),0.25*(55000000+0.5*($C$29-55000000)),""),IF(C38="Keskmine",IF(AND($C$29&gt;55000000,$C$29&lt;=110000000),0.25*(55000000+0.5*($C$29-55000000)),""),IF(AND($C$29&gt;55000000,$C$29&lt;=110000000),0.25*(55000000+0.5*($C$29-55000000)),"")))</f>
        <v/>
      </c>
      <c r="G71" s="7"/>
      <c r="H71"/>
    </row>
    <row r="72" spans="2:8" x14ac:dyDescent="0.35">
      <c r="B72" s="72"/>
      <c r="D72" s="67" t="s">
        <v>73</v>
      </c>
      <c r="E72" s="56" t="str">
        <f>IF(C38="Väike",IF($C$29&gt;110000000,0.25*82500000,""),IF(C38="Keskmine",IF($C$29&gt;110000000,0.25*82500000,""),IF($C$29&gt;110000000,0.25*82500000,"")))</f>
        <v/>
      </c>
      <c r="G72" s="7"/>
      <c r="H72"/>
    </row>
    <row r="73" spans="2:8" x14ac:dyDescent="0.35">
      <c r="B73" s="72"/>
      <c r="D73" s="59" t="str">
        <f>IF(E71&lt;&gt;"",E71,IF(E72&lt;&gt;"",E72,"Eelarve väiksem kui 55 000 000"))</f>
        <v>Eelarve väiksem kui 55 000 000</v>
      </c>
      <c r="G73" s="7"/>
      <c r="H73"/>
    </row>
    <row r="74" spans="2:8" x14ac:dyDescent="0.35">
      <c r="B74" s="72"/>
      <c r="G74" s="7"/>
      <c r="H74"/>
    </row>
    <row r="75" spans="2:8" x14ac:dyDescent="0.35">
      <c r="B75" s="72"/>
      <c r="G75" s="7"/>
      <c r="H75"/>
    </row>
    <row r="76" spans="2:8" x14ac:dyDescent="0.35">
      <c r="B76" s="72"/>
      <c r="G76" s="7"/>
      <c r="H76"/>
    </row>
    <row r="77" spans="2:8" x14ac:dyDescent="0.35">
      <c r="B77" s="72"/>
      <c r="G77" s="7"/>
      <c r="H77"/>
    </row>
    <row r="78" spans="2:8" x14ac:dyDescent="0.35">
      <c r="B78" s="72"/>
      <c r="G78" s="7"/>
      <c r="H78"/>
    </row>
    <row r="79" spans="2:8" x14ac:dyDescent="0.35">
      <c r="B79" s="72"/>
      <c r="G79" s="7"/>
      <c r="H79"/>
    </row>
    <row r="80" spans="2:8" x14ac:dyDescent="0.35">
      <c r="B80" s="72"/>
      <c r="G80" s="7"/>
      <c r="H80"/>
    </row>
    <row r="81" spans="1:8" x14ac:dyDescent="0.35">
      <c r="B81" s="72"/>
      <c r="G81" s="7"/>
      <c r="H81"/>
    </row>
    <row r="82" spans="1:8" x14ac:dyDescent="0.35">
      <c r="B82" s="7"/>
      <c r="G82" s="7"/>
      <c r="H82"/>
    </row>
    <row r="83" spans="1:8" x14ac:dyDescent="0.35">
      <c r="B83" s="7"/>
      <c r="D83" s="58"/>
      <c r="G83" s="7"/>
      <c r="H83"/>
    </row>
    <row r="84" spans="1:8" x14ac:dyDescent="0.35">
      <c r="B84" s="7"/>
      <c r="D84" s="65"/>
      <c r="G84" s="7"/>
      <c r="H84"/>
    </row>
    <row r="85" spans="1:8" x14ac:dyDescent="0.35">
      <c r="B85" s="7"/>
      <c r="D85" s="67"/>
      <c r="E85" s="56"/>
      <c r="G85" s="7"/>
      <c r="H85"/>
    </row>
    <row r="86" spans="1:8" x14ac:dyDescent="0.35">
      <c r="B86" s="7"/>
      <c r="D86" s="67"/>
      <c r="E86" s="56"/>
      <c r="G86" s="7"/>
      <c r="H86"/>
    </row>
    <row r="87" spans="1:8" x14ac:dyDescent="0.35">
      <c r="B87" s="7"/>
      <c r="D87" s="59"/>
      <c r="G87" s="7"/>
      <c r="H87"/>
    </row>
    <row r="88" spans="1:8" x14ac:dyDescent="0.35">
      <c r="B88" s="7"/>
      <c r="D88" s="65"/>
      <c r="G88" s="7"/>
      <c r="H88"/>
    </row>
    <row r="89" spans="1:8" x14ac:dyDescent="0.35">
      <c r="B89" s="7"/>
      <c r="D89" s="59"/>
      <c r="G89" s="7"/>
      <c r="H89"/>
    </row>
    <row r="90" spans="1:8" x14ac:dyDescent="0.35">
      <c r="B90" s="88"/>
      <c r="C90" s="68"/>
      <c r="E90" s="73"/>
      <c r="F90" s="56"/>
    </row>
    <row r="91" spans="1:8" x14ac:dyDescent="0.35">
      <c r="B91" s="74"/>
      <c r="E91" s="74"/>
    </row>
    <row r="92" spans="1:8" x14ac:dyDescent="0.35">
      <c r="A92" s="34"/>
      <c r="B92" s="74"/>
    </row>
    <row r="93" spans="1:8" x14ac:dyDescent="0.35">
      <c r="A93" s="34"/>
      <c r="B93" s="74"/>
    </row>
    <row r="98" spans="5:5" x14ac:dyDescent="0.35">
      <c r="E98" s="55"/>
    </row>
    <row r="99" spans="5:5" x14ac:dyDescent="0.35">
      <c r="E99" s="55"/>
    </row>
    <row r="104" spans="5:5" x14ac:dyDescent="0.35">
      <c r="E104"/>
    </row>
    <row r="105" spans="5:5" x14ac:dyDescent="0.35">
      <c r="E105"/>
    </row>
  </sheetData>
  <sortState xmlns:xlrd2="http://schemas.microsoft.com/office/spreadsheetml/2017/richdata2" ref="F33:F91">
    <sortCondition ref="F33"/>
  </sortState>
  <mergeCells count="9">
    <mergeCell ref="B55:D55"/>
    <mergeCell ref="B56:D56"/>
    <mergeCell ref="C42:D42"/>
    <mergeCell ref="B46:D46"/>
    <mergeCell ref="B47:D47"/>
    <mergeCell ref="B48:D48"/>
    <mergeCell ref="B49:D49"/>
    <mergeCell ref="B50:D50"/>
    <mergeCell ref="B54:D54"/>
  </mergeCells>
  <dataValidations count="4">
    <dataValidation type="list" allowBlank="1" showInputMessage="1" showErrorMessage="1" sqref="C40" xr:uid="{00000000-0002-0000-0100-000002000000}">
      <formula1>"Põhja-Eesti, Lääne-Eesti, Kesk-Eesti, Lõuna-Eesti, Kirde-Eesti"</formula1>
    </dataValidation>
    <dataValidation type="list" allowBlank="1" showInputMessage="1" showErrorMessage="1" sqref="C38" xr:uid="{8F06D13C-7ECA-4665-9BCD-CC76CE3C7BDD}">
      <formula1>"Väike, Keskmine, Suur"</formula1>
    </dataValidation>
    <dataValidation type="list" allowBlank="1" showInputMessage="1" showErrorMessage="1" sqref="D3:D19" xr:uid="{00000000-0002-0000-0100-000000000000}">
      <formula1>$B$23:$B$27</formula1>
    </dataValidation>
    <dataValidation type="list" allowBlank="1" showInputMessage="1" showErrorMessage="1" sqref="C42:D42" xr:uid="{C6AF9E9F-5BA6-4E31-B323-AF8450482876}">
      <formula1>"Investeering, Investeering eelisarendatavasse valdkonda, Investeering kaitsetööstuse valdkonda"</formula1>
    </dataValidation>
  </dataValidations>
  <pageMargins left="0.15748031496062992" right="0.15748031496062992" top="0.27559055118110237" bottom="0.23622047244094491" header="0.31496062992125984" footer="0.31496062992125984"/>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D8878-B0FA-4FAB-AAA5-DA99614CB478}">
  <sheetPr>
    <pageSetUpPr fitToPage="1"/>
  </sheetPr>
  <dimension ref="A1:BD105"/>
  <sheetViews>
    <sheetView zoomScale="85" zoomScaleNormal="85" workbookViewId="0">
      <pane ySplit="2" topLeftCell="A3" activePane="bottomLeft" state="frozen"/>
      <selection pane="bottomLeft" activeCell="G32" sqref="G32"/>
    </sheetView>
  </sheetViews>
  <sheetFormatPr defaultColWidth="9.1796875" defaultRowHeight="14.5" x14ac:dyDescent="0.35"/>
  <cols>
    <col min="1" max="1" width="5.7265625" customWidth="1"/>
    <col min="2" max="2" width="86.453125" customWidth="1"/>
    <col min="3" max="3" width="15.7265625" customWidth="1"/>
    <col min="4" max="4" width="59.54296875" style="7" customWidth="1"/>
    <col min="5" max="5" width="62.26953125" style="7" customWidth="1"/>
    <col min="6" max="6" width="14.1796875" customWidth="1"/>
    <col min="7" max="7" width="25.54296875" customWidth="1"/>
    <col min="8" max="8" width="3.54296875" style="7" customWidth="1"/>
    <col min="9" max="55" width="3.54296875" customWidth="1"/>
    <col min="56" max="56" width="3.7265625" customWidth="1"/>
  </cols>
  <sheetData>
    <row r="1" spans="1:55" x14ac:dyDescent="0.35">
      <c r="C1" s="27"/>
      <c r="E1"/>
      <c r="G1" s="7"/>
      <c r="H1" s="17"/>
      <c r="I1" s="17"/>
      <c r="J1" s="17"/>
      <c r="K1" s="17"/>
      <c r="L1" s="17"/>
      <c r="M1" s="17"/>
      <c r="N1" s="17"/>
      <c r="O1" s="17"/>
      <c r="P1" s="17"/>
      <c r="Q1" s="17"/>
      <c r="R1" s="17"/>
      <c r="S1" s="17"/>
      <c r="T1" s="17"/>
      <c r="U1" s="17"/>
      <c r="V1" s="17"/>
      <c r="W1" s="17"/>
      <c r="X1" s="17"/>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7"/>
      <c r="AY1" s="17"/>
      <c r="AZ1" s="17"/>
      <c r="BA1" s="17"/>
      <c r="BB1" s="17"/>
      <c r="BC1" s="17"/>
    </row>
    <row r="2" spans="1:55" s="16" customFormat="1" ht="35" x14ac:dyDescent="0.35">
      <c r="A2" s="38" t="s">
        <v>0</v>
      </c>
      <c r="B2" s="38" t="s">
        <v>1</v>
      </c>
      <c r="C2" s="15" t="s">
        <v>2</v>
      </c>
      <c r="D2" s="33" t="s">
        <v>3</v>
      </c>
      <c r="E2" s="28" t="s">
        <v>4</v>
      </c>
      <c r="F2" s="28" t="s">
        <v>5</v>
      </c>
      <c r="G2" s="28" t="s">
        <v>6</v>
      </c>
      <c r="H2" s="40" t="s">
        <v>7</v>
      </c>
      <c r="I2" s="40" t="s">
        <v>8</v>
      </c>
      <c r="J2" s="40" t="s">
        <v>9</v>
      </c>
      <c r="K2" s="40" t="s">
        <v>10</v>
      </c>
      <c r="L2" s="40" t="s">
        <v>11</v>
      </c>
      <c r="M2" s="40" t="s">
        <v>12</v>
      </c>
      <c r="N2" s="40" t="s">
        <v>13</v>
      </c>
      <c r="O2" s="40" t="s">
        <v>14</v>
      </c>
      <c r="P2" s="40" t="s">
        <v>15</v>
      </c>
      <c r="Q2" s="40" t="s">
        <v>16</v>
      </c>
      <c r="R2" s="40" t="s">
        <v>17</v>
      </c>
      <c r="S2" s="40" t="s">
        <v>18</v>
      </c>
      <c r="T2" s="40" t="s">
        <v>19</v>
      </c>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row>
    <row r="3" spans="1:55" s="16" customFormat="1" x14ac:dyDescent="0.35">
      <c r="A3" s="19" t="s">
        <v>20</v>
      </c>
      <c r="B3" s="39" t="s">
        <v>21</v>
      </c>
      <c r="C3" s="2"/>
      <c r="D3" s="1"/>
      <c r="E3" s="30"/>
      <c r="F3" s="30"/>
      <c r="G3" s="30"/>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row>
    <row r="4" spans="1:55" x14ac:dyDescent="0.35">
      <c r="A4" s="19">
        <v>1</v>
      </c>
      <c r="B4" s="1"/>
      <c r="C4" s="2"/>
      <c r="D4" s="1"/>
      <c r="E4" s="1"/>
      <c r="F4" s="9"/>
      <c r="G4" s="1"/>
      <c r="H4" s="20"/>
      <c r="I4" s="20"/>
      <c r="J4" s="20"/>
      <c r="K4" s="20"/>
      <c r="L4" s="20"/>
      <c r="M4" s="20"/>
      <c r="N4" s="20"/>
      <c r="O4" s="20"/>
      <c r="P4" s="20"/>
      <c r="Q4" s="20"/>
      <c r="R4" s="20"/>
      <c r="S4" s="20"/>
      <c r="T4" s="20"/>
      <c r="U4" s="20"/>
      <c r="V4" s="20"/>
      <c r="W4" s="20"/>
      <c r="X4" s="20"/>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0"/>
      <c r="AY4" s="20"/>
      <c r="AZ4" s="22"/>
      <c r="BA4" s="22"/>
      <c r="BB4" s="22"/>
      <c r="BC4" s="22"/>
    </row>
    <row r="5" spans="1:55" x14ac:dyDescent="0.35">
      <c r="A5" s="19">
        <v>2</v>
      </c>
      <c r="B5" s="1"/>
      <c r="C5" s="2"/>
      <c r="D5" s="1"/>
      <c r="E5" s="1"/>
      <c r="F5" s="9"/>
      <c r="G5" s="1"/>
      <c r="H5" s="20"/>
      <c r="I5" s="20"/>
      <c r="J5" s="20"/>
      <c r="K5" s="20"/>
      <c r="L5" s="20"/>
      <c r="M5" s="20"/>
      <c r="N5" s="20"/>
      <c r="O5" s="20"/>
      <c r="P5" s="20"/>
      <c r="Q5" s="20"/>
      <c r="R5" s="20"/>
      <c r="S5" s="20"/>
      <c r="T5" s="20"/>
      <c r="U5" s="20"/>
      <c r="V5" s="20"/>
      <c r="W5" s="20"/>
      <c r="X5" s="20"/>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0"/>
      <c r="AY5" s="20"/>
      <c r="AZ5" s="20"/>
      <c r="BA5" s="20"/>
      <c r="BB5" s="20"/>
      <c r="BC5" s="20"/>
    </row>
    <row r="6" spans="1:55" x14ac:dyDescent="0.35">
      <c r="A6" s="19">
        <v>3</v>
      </c>
      <c r="B6" s="1"/>
      <c r="C6" s="2"/>
      <c r="D6" s="1"/>
      <c r="E6" s="1"/>
      <c r="F6" s="9"/>
      <c r="G6" s="1"/>
      <c r="H6" s="20"/>
      <c r="I6" s="20"/>
      <c r="J6" s="20"/>
      <c r="K6" s="20"/>
      <c r="L6" s="20"/>
      <c r="M6" s="20"/>
      <c r="N6" s="20"/>
      <c r="O6" s="20"/>
      <c r="P6" s="20"/>
      <c r="Q6" s="20"/>
      <c r="R6" s="20"/>
      <c r="S6" s="20"/>
      <c r="T6" s="20"/>
      <c r="U6" s="20"/>
      <c r="V6" s="20"/>
      <c r="W6" s="20"/>
      <c r="X6" s="20"/>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0"/>
      <c r="AY6" s="20"/>
      <c r="AZ6" s="20"/>
      <c r="BA6" s="20"/>
      <c r="BB6" s="20"/>
      <c r="BC6" s="20"/>
    </row>
    <row r="7" spans="1:55" x14ac:dyDescent="0.35">
      <c r="A7" s="19" t="s">
        <v>19</v>
      </c>
      <c r="B7" s="3"/>
      <c r="C7" s="2"/>
      <c r="D7" s="1"/>
      <c r="E7" s="1"/>
      <c r="F7" s="9"/>
      <c r="G7" s="1"/>
      <c r="H7" s="20"/>
      <c r="I7" s="20"/>
      <c r="J7" s="20"/>
      <c r="K7" s="20"/>
      <c r="L7" s="20"/>
      <c r="M7" s="20"/>
      <c r="N7" s="20"/>
      <c r="O7" s="20"/>
      <c r="P7" s="20"/>
      <c r="Q7" s="20"/>
      <c r="R7" s="20"/>
      <c r="S7" s="20"/>
      <c r="T7" s="20"/>
      <c r="U7" s="20"/>
      <c r="V7" s="20"/>
      <c r="W7" s="20"/>
      <c r="X7" s="20"/>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0"/>
      <c r="AY7" s="20"/>
      <c r="AZ7" s="20"/>
      <c r="BA7" s="20"/>
      <c r="BB7" s="20"/>
      <c r="BC7" s="20"/>
    </row>
    <row r="8" spans="1:55" x14ac:dyDescent="0.35">
      <c r="A8" s="19"/>
      <c r="B8" s="29"/>
      <c r="C8" s="2"/>
      <c r="D8" s="1"/>
      <c r="E8" s="1"/>
      <c r="F8" s="9"/>
      <c r="G8" s="1"/>
      <c r="H8" s="20"/>
      <c r="I8" s="20"/>
      <c r="J8" s="20"/>
      <c r="K8" s="20"/>
      <c r="L8" s="20"/>
      <c r="M8" s="20"/>
      <c r="N8" s="20"/>
      <c r="O8" s="20"/>
      <c r="P8" s="20"/>
      <c r="Q8" s="20"/>
      <c r="R8" s="20"/>
      <c r="S8" s="20"/>
      <c r="T8" s="20"/>
      <c r="U8" s="20"/>
      <c r="V8" s="20"/>
      <c r="W8" s="20"/>
      <c r="X8" s="20"/>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0"/>
      <c r="AY8" s="20"/>
      <c r="AZ8" s="20"/>
      <c r="BA8" s="20"/>
      <c r="BB8" s="20"/>
      <c r="BC8" s="20"/>
    </row>
    <row r="9" spans="1:55" x14ac:dyDescent="0.35">
      <c r="A9" s="19" t="s">
        <v>22</v>
      </c>
      <c r="B9" s="39" t="s">
        <v>21</v>
      </c>
      <c r="C9" s="2"/>
      <c r="D9" s="1"/>
      <c r="E9" s="1"/>
      <c r="F9" s="9"/>
      <c r="G9" s="1"/>
      <c r="H9" s="20"/>
      <c r="I9" s="20"/>
      <c r="J9" s="20"/>
      <c r="K9" s="20"/>
      <c r="L9" s="20"/>
      <c r="M9" s="20"/>
      <c r="N9" s="20"/>
      <c r="O9" s="20"/>
      <c r="P9" s="20"/>
      <c r="Q9" s="20"/>
      <c r="R9" s="20"/>
      <c r="S9" s="20"/>
      <c r="T9" s="20"/>
      <c r="U9" s="20"/>
      <c r="V9" s="20"/>
      <c r="W9" s="20"/>
      <c r="X9" s="20"/>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0"/>
      <c r="AY9" s="20"/>
      <c r="AZ9" s="20"/>
      <c r="BA9" s="20"/>
      <c r="BB9" s="20"/>
      <c r="BC9" s="20"/>
    </row>
    <row r="10" spans="1:55" x14ac:dyDescent="0.35">
      <c r="A10" s="19">
        <v>1</v>
      </c>
      <c r="B10" s="1"/>
      <c r="C10" s="2"/>
      <c r="D10" s="1"/>
      <c r="E10" s="1"/>
      <c r="F10" s="9"/>
      <c r="G10" s="1"/>
      <c r="H10" s="20"/>
      <c r="I10" s="20"/>
      <c r="J10" s="20"/>
      <c r="K10" s="20"/>
      <c r="L10" s="20"/>
      <c r="M10" s="20"/>
      <c r="N10" s="20"/>
      <c r="O10" s="20"/>
      <c r="P10" s="20"/>
      <c r="Q10" s="20"/>
      <c r="R10" s="20"/>
      <c r="S10" s="20"/>
      <c r="T10" s="20"/>
      <c r="U10" s="20"/>
      <c r="V10" s="20"/>
      <c r="W10" s="20"/>
      <c r="X10" s="20"/>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0"/>
      <c r="AY10" s="20"/>
      <c r="AZ10" s="20"/>
      <c r="BA10" s="20"/>
      <c r="BB10" s="20"/>
      <c r="BC10" s="20"/>
    </row>
    <row r="11" spans="1:55" x14ac:dyDescent="0.35">
      <c r="A11" s="19">
        <v>2</v>
      </c>
      <c r="B11" s="3"/>
      <c r="C11" s="2"/>
      <c r="D11" s="1"/>
      <c r="E11" s="1"/>
      <c r="F11" s="9"/>
      <c r="G11" s="1"/>
      <c r="H11" s="20"/>
      <c r="I11" s="20"/>
      <c r="J11" s="20"/>
      <c r="K11" s="20"/>
      <c r="L11" s="20"/>
      <c r="M11" s="20"/>
      <c r="N11" s="20"/>
      <c r="O11" s="20"/>
      <c r="P11" s="20"/>
      <c r="Q11" s="20"/>
      <c r="R11" s="20"/>
      <c r="S11" s="20"/>
      <c r="T11" s="20"/>
      <c r="U11" s="20"/>
      <c r="V11" s="20"/>
      <c r="W11" s="20"/>
      <c r="X11" s="20"/>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0"/>
      <c r="AY11" s="20"/>
      <c r="AZ11" s="20"/>
      <c r="BA11" s="20"/>
      <c r="BB11" s="20"/>
      <c r="BC11" s="20"/>
    </row>
    <row r="12" spans="1:55" x14ac:dyDescent="0.35">
      <c r="A12" s="19">
        <v>3</v>
      </c>
      <c r="B12" s="3"/>
      <c r="C12" s="2"/>
      <c r="D12" s="1"/>
      <c r="E12" s="1"/>
      <c r="F12" s="9"/>
      <c r="G12" s="1"/>
      <c r="H12" s="20"/>
      <c r="I12" s="20"/>
      <c r="J12" s="20"/>
      <c r="K12" s="20"/>
      <c r="L12" s="20"/>
      <c r="M12" s="20"/>
      <c r="N12" s="20"/>
      <c r="O12" s="20"/>
      <c r="P12" s="22"/>
      <c r="Q12" s="22"/>
      <c r="R12" s="22"/>
      <c r="S12" s="22"/>
      <c r="T12" s="22"/>
      <c r="U12" s="22"/>
      <c r="V12" s="22"/>
      <c r="W12" s="22"/>
      <c r="X12" s="22"/>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2"/>
      <c r="AY12" s="22"/>
      <c r="AZ12" s="22"/>
      <c r="BA12" s="22"/>
      <c r="BB12" s="22"/>
      <c r="BC12" s="22"/>
    </row>
    <row r="13" spans="1:55" x14ac:dyDescent="0.35">
      <c r="A13" s="19" t="s">
        <v>19</v>
      </c>
      <c r="B13" s="1"/>
      <c r="C13" s="2"/>
      <c r="D13" s="1"/>
      <c r="E13" s="1"/>
      <c r="F13" s="9"/>
      <c r="G13" s="1"/>
      <c r="H13" s="20"/>
      <c r="I13" s="20"/>
      <c r="J13" s="20"/>
      <c r="K13" s="20"/>
      <c r="L13" s="20"/>
      <c r="M13" s="20"/>
      <c r="N13" s="20"/>
      <c r="O13" s="20"/>
      <c r="P13" s="20"/>
      <c r="Q13" s="20"/>
      <c r="R13" s="20"/>
      <c r="S13" s="20"/>
      <c r="T13" s="20"/>
      <c r="U13" s="20"/>
      <c r="V13" s="20"/>
      <c r="W13" s="20"/>
      <c r="X13" s="20"/>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0"/>
      <c r="AY13" s="20"/>
      <c r="AZ13" s="22"/>
      <c r="BA13" s="22"/>
      <c r="BB13" s="22"/>
      <c r="BC13" s="22"/>
    </row>
    <row r="14" spans="1:55" x14ac:dyDescent="0.35">
      <c r="A14" s="19"/>
      <c r="B14" s="3"/>
      <c r="C14" s="2"/>
      <c r="D14" s="1"/>
      <c r="E14" s="1"/>
      <c r="F14" s="9"/>
      <c r="G14" s="1"/>
      <c r="H14" s="20"/>
      <c r="I14" s="20"/>
      <c r="J14" s="20"/>
      <c r="K14" s="20"/>
      <c r="L14" s="20"/>
      <c r="M14" s="20"/>
      <c r="N14" s="20"/>
      <c r="O14" s="20"/>
      <c r="P14" s="20"/>
      <c r="Q14" s="20"/>
      <c r="R14" s="20"/>
      <c r="S14" s="20"/>
      <c r="T14" s="20"/>
      <c r="U14" s="20"/>
      <c r="V14" s="20"/>
      <c r="W14" s="20"/>
      <c r="X14" s="20"/>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0"/>
      <c r="AY14" s="20"/>
      <c r="AZ14" s="20"/>
      <c r="BA14" s="20"/>
      <c r="BB14" s="20"/>
      <c r="BC14" s="20"/>
    </row>
    <row r="15" spans="1:55" x14ac:dyDescent="0.35">
      <c r="A15" s="19"/>
      <c r="B15" s="3"/>
      <c r="C15" s="2"/>
      <c r="D15" s="1"/>
      <c r="E15" s="1"/>
      <c r="F15" s="9"/>
      <c r="G15" s="1"/>
      <c r="H15" s="20"/>
      <c r="I15" s="20"/>
      <c r="J15" s="20"/>
      <c r="K15" s="20"/>
      <c r="L15" s="20"/>
      <c r="M15" s="20"/>
      <c r="N15" s="20"/>
      <c r="O15" s="20"/>
      <c r="P15" s="20"/>
      <c r="Q15" s="20"/>
      <c r="R15" s="20"/>
      <c r="S15" s="20"/>
      <c r="T15" s="20"/>
      <c r="U15" s="20"/>
      <c r="V15" s="20"/>
      <c r="W15" s="20"/>
      <c r="X15" s="20"/>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0"/>
      <c r="AY15" s="20"/>
      <c r="AZ15" s="20"/>
      <c r="BA15" s="20"/>
      <c r="BB15" s="20"/>
      <c r="BC15" s="20"/>
    </row>
    <row r="16" spans="1:55" x14ac:dyDescent="0.35">
      <c r="A16" s="19"/>
      <c r="B16" s="5"/>
      <c r="C16" s="6"/>
      <c r="D16" s="1"/>
      <c r="E16" s="1"/>
      <c r="F16" s="9"/>
      <c r="G16" s="1"/>
      <c r="H16" s="20"/>
      <c r="I16" s="20"/>
      <c r="J16" s="20"/>
      <c r="K16" s="20"/>
      <c r="L16" s="20"/>
      <c r="M16" s="20"/>
      <c r="N16" s="20"/>
      <c r="O16" s="20"/>
      <c r="P16" s="20"/>
      <c r="Q16" s="20"/>
      <c r="R16" s="20"/>
      <c r="S16" s="20"/>
      <c r="T16" s="20"/>
      <c r="U16" s="20"/>
      <c r="V16" s="20"/>
      <c r="W16" s="20"/>
      <c r="X16" s="20"/>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0"/>
      <c r="AY16" s="20"/>
      <c r="AZ16" s="20"/>
      <c r="BA16" s="20"/>
      <c r="BB16" s="20"/>
      <c r="BC16" s="20"/>
    </row>
    <row r="17" spans="1:56" x14ac:dyDescent="0.35">
      <c r="A17" s="19"/>
      <c r="B17" s="5"/>
      <c r="C17" s="6"/>
      <c r="D17" s="1"/>
      <c r="E17" s="1"/>
      <c r="F17" s="4"/>
      <c r="G17" s="1"/>
      <c r="H17" s="20"/>
      <c r="I17" s="20"/>
      <c r="J17" s="20"/>
      <c r="K17" s="20"/>
      <c r="L17" s="20"/>
      <c r="M17" s="20"/>
      <c r="N17" s="20"/>
      <c r="O17" s="20"/>
      <c r="P17" s="24"/>
      <c r="Q17" s="22"/>
      <c r="R17" s="22"/>
      <c r="S17" s="22"/>
      <c r="T17" s="22"/>
      <c r="U17" s="22"/>
      <c r="V17" s="22"/>
      <c r="W17" s="22"/>
      <c r="X17" s="22"/>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2"/>
      <c r="AY17" s="22"/>
      <c r="AZ17" s="22"/>
      <c r="BA17" s="22"/>
      <c r="BB17" s="22"/>
      <c r="BC17" s="22"/>
    </row>
    <row r="18" spans="1:56" x14ac:dyDescent="0.35">
      <c r="A18" s="19"/>
      <c r="B18" s="5"/>
      <c r="C18" s="6"/>
      <c r="D18" s="1"/>
      <c r="E18" s="1"/>
      <c r="F18" s="9"/>
      <c r="G18" s="1"/>
      <c r="H18" s="20"/>
      <c r="I18" s="20"/>
      <c r="J18" s="20"/>
      <c r="K18" s="20"/>
      <c r="L18" s="20"/>
      <c r="M18" s="20"/>
      <c r="N18" s="20"/>
      <c r="O18" s="20"/>
      <c r="P18" s="20"/>
      <c r="Q18" s="20"/>
      <c r="R18" s="20"/>
      <c r="S18" s="20"/>
      <c r="T18" s="20"/>
      <c r="U18" s="20"/>
      <c r="V18" s="20"/>
      <c r="W18" s="20"/>
      <c r="X18" s="20"/>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0"/>
      <c r="AY18" s="20"/>
      <c r="AZ18" s="20"/>
      <c r="BA18" s="20"/>
      <c r="BB18" s="20"/>
      <c r="BC18" s="20"/>
    </row>
    <row r="19" spans="1:56" x14ac:dyDescent="0.35">
      <c r="A19" s="41"/>
      <c r="B19" s="47" t="s">
        <v>23</v>
      </c>
      <c r="C19" s="42"/>
      <c r="D19" s="43"/>
      <c r="E19" s="43"/>
      <c r="F19" s="44"/>
      <c r="G19" s="43"/>
      <c r="H19" s="45"/>
      <c r="I19" s="45"/>
      <c r="J19" s="45"/>
      <c r="K19" s="45"/>
      <c r="L19" s="45"/>
      <c r="M19" s="45"/>
      <c r="N19" s="45"/>
      <c r="O19" s="45"/>
      <c r="P19" s="45"/>
      <c r="Q19" s="45"/>
      <c r="R19" s="45"/>
      <c r="S19" s="45"/>
      <c r="T19" s="45"/>
      <c r="U19" s="45"/>
      <c r="V19" s="45"/>
      <c r="W19" s="45"/>
      <c r="X19" s="45"/>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5"/>
      <c r="AY19" s="45"/>
      <c r="AZ19" s="45"/>
      <c r="BA19" s="45"/>
      <c r="BB19" s="45"/>
      <c r="BC19" s="45"/>
    </row>
    <row r="20" spans="1:56" x14ac:dyDescent="0.35">
      <c r="A20" s="17"/>
      <c r="B20" s="35" t="s">
        <v>24</v>
      </c>
      <c r="C20" s="63">
        <f>SUM(C3:C19)</f>
        <v>0</v>
      </c>
      <c r="D20" s="26"/>
      <c r="E20" s="17"/>
      <c r="F20" s="17"/>
      <c r="G20" s="26"/>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row>
    <row r="21" spans="1:56" x14ac:dyDescent="0.35">
      <c r="A21" s="17"/>
      <c r="B21" s="17"/>
      <c r="C21" s="32"/>
      <c r="D21" s="65"/>
      <c r="E21" s="26"/>
      <c r="F21" s="17"/>
      <c r="G21" s="26"/>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row>
    <row r="22" spans="1:56" x14ac:dyDescent="0.35">
      <c r="B22" s="14" t="s">
        <v>25</v>
      </c>
      <c r="C22" s="91"/>
      <c r="D22" s="65"/>
      <c r="G22" s="7"/>
      <c r="H22"/>
    </row>
    <row r="23" spans="1:56" x14ac:dyDescent="0.35">
      <c r="B23" s="70" t="s">
        <v>115</v>
      </c>
      <c r="C23" s="64">
        <f>SUMIFS($C$3:$C$19,$D$3:$D$19,B23)</f>
        <v>0</v>
      </c>
      <c r="D23" s="56"/>
      <c r="E23" s="55"/>
      <c r="G23" s="7"/>
      <c r="H23"/>
    </row>
    <row r="24" spans="1:56" x14ac:dyDescent="0.35">
      <c r="B24" s="66" t="s">
        <v>116</v>
      </c>
      <c r="C24" s="64">
        <f>SUMIFS($C$3:$C$19,$D$3:$D$19,B24)</f>
        <v>0</v>
      </c>
      <c r="D24" s="56"/>
      <c r="G24" s="7"/>
      <c r="H24"/>
    </row>
    <row r="25" spans="1:56" x14ac:dyDescent="0.35">
      <c r="B25" s="66" t="s">
        <v>117</v>
      </c>
      <c r="C25" s="64">
        <f>SUMIFS($C$3:$C$19,$D$3:$D$19,B25)</f>
        <v>0</v>
      </c>
      <c r="D25" s="56"/>
      <c r="G25" s="7"/>
      <c r="H25"/>
    </row>
    <row r="26" spans="1:56" x14ac:dyDescent="0.35">
      <c r="B26" s="66" t="s">
        <v>118</v>
      </c>
      <c r="C26" s="64">
        <f>SUMIFS($C$3:$C$19,$D$3:$D$19,B26)</f>
        <v>0</v>
      </c>
      <c r="D26" s="56"/>
      <c r="G26" s="7"/>
      <c r="H26"/>
    </row>
    <row r="27" spans="1:56" x14ac:dyDescent="0.35">
      <c r="B27" s="66"/>
      <c r="C27" s="64">
        <f t="shared" ref="C27" si="0">SUMIFS($C$3:$C$19,$D$3:$D$19,B27)</f>
        <v>0</v>
      </c>
      <c r="D27" s="56"/>
      <c r="G27" s="7"/>
      <c r="H27"/>
    </row>
    <row r="28" spans="1:56" x14ac:dyDescent="0.35">
      <c r="D28" s="56"/>
      <c r="F28" s="90"/>
      <c r="G28" s="7"/>
      <c r="H28"/>
    </row>
    <row r="29" spans="1:56" x14ac:dyDescent="0.35">
      <c r="B29" s="36" t="s">
        <v>30</v>
      </c>
      <c r="C29" s="57">
        <f>SUM(C23:C27)</f>
        <v>0</v>
      </c>
      <c r="D29" s="96" t="str" cm="1">
        <f t="array" ref="D29">_xlfn.IFS(C42="Investeering",IF(C29&lt;70000000,"Abikõlblik investeering peab olema vähemalt 70 miljonit eurot",""),C42="Investeering eelisarendatavasse valdkonda",IF(C29&lt;35000000,"Abikõlblik investeering eelisarendatavasse valdkonda peab olema vähemalt 35 miljonit eurot",""),C42="Investeering kaitsetööstuse valdkonda",IF(C29&lt;20000000,"Abikõlblik investeering kaitsetööstuse valdkonda peab olema vähemalt 20 miljonit eurot",""))</f>
        <v>Abikõlblik investeering peab olema vähemalt 70 miljonit eurot</v>
      </c>
      <c r="F29" s="90"/>
      <c r="H29"/>
    </row>
    <row r="30" spans="1:56" x14ac:dyDescent="0.35">
      <c r="B30" s="36"/>
      <c r="C30" s="57"/>
      <c r="D30" s="96"/>
      <c r="F30" s="90"/>
      <c r="H30"/>
    </row>
    <row r="31" spans="1:56" x14ac:dyDescent="0.35">
      <c r="B31" s="36" t="s">
        <v>111</v>
      </c>
      <c r="C31" s="57">
        <f>MIN(D38,D40)</f>
        <v>0</v>
      </c>
      <c r="D31" s="102" t="s">
        <v>114</v>
      </c>
      <c r="F31" s="90"/>
      <c r="H31"/>
    </row>
    <row r="32" spans="1:56" x14ac:dyDescent="0.35">
      <c r="B32" s="36"/>
      <c r="C32" s="57"/>
      <c r="D32" s="96"/>
      <c r="F32" s="90"/>
      <c r="H32"/>
    </row>
    <row r="33" spans="2:8" x14ac:dyDescent="0.35">
      <c r="G33" s="7"/>
      <c r="H33"/>
    </row>
    <row r="34" spans="2:8" x14ac:dyDescent="0.35">
      <c r="B34" s="99" t="s">
        <v>112</v>
      </c>
      <c r="C34" s="100">
        <f>IF(C38="Keskmine",0.1,IF(AND(OR(C40="Kesk-Eesti",C40="Lääne-Eesti",C40="Lõuna-Eesti",C40="Kirde-Eesti"),C36="Jah"),0.15,0.1))</f>
        <v>0.15</v>
      </c>
      <c r="D34" s="82" t="s">
        <v>31</v>
      </c>
      <c r="G34" s="7"/>
      <c r="H34"/>
    </row>
    <row r="35" spans="2:8" x14ac:dyDescent="0.35">
      <c r="B35" s="37"/>
      <c r="C35" s="86"/>
      <c r="G35" s="7"/>
      <c r="H35"/>
    </row>
    <row r="36" spans="2:8" x14ac:dyDescent="0.35">
      <c r="B36" s="85" t="s">
        <v>32</v>
      </c>
      <c r="C36" s="97" t="str">
        <f>IF(Töökohad!E37&gt;1.5*Töökohad!E40,"Jah","EI")</f>
        <v>Jah</v>
      </c>
      <c r="D36" s="82" t="s">
        <v>33</v>
      </c>
      <c r="G36" s="7"/>
      <c r="H36"/>
    </row>
    <row r="37" spans="2:8" x14ac:dyDescent="0.35">
      <c r="B37" s="67"/>
      <c r="G37" s="7"/>
      <c r="H37"/>
    </row>
    <row r="38" spans="2:8" x14ac:dyDescent="0.35">
      <c r="B38" s="85" t="s">
        <v>90</v>
      </c>
      <c r="C38" s="84" t="s">
        <v>74</v>
      </c>
      <c r="D38" s="98">
        <f>IF(C29*C34&gt;20000000,20000000,C29*C34)</f>
        <v>0</v>
      </c>
      <c r="E38" s="90" t="s">
        <v>70</v>
      </c>
      <c r="G38" s="7"/>
      <c r="H38"/>
    </row>
    <row r="39" spans="2:8" x14ac:dyDescent="0.35">
      <c r="B39" s="62"/>
      <c r="C39" s="57"/>
      <c r="G39" s="7"/>
      <c r="H39"/>
    </row>
    <row r="40" spans="2:8" x14ac:dyDescent="0.35">
      <c r="B40" s="83" t="s">
        <v>60</v>
      </c>
      <c r="C40" s="84" t="s">
        <v>92</v>
      </c>
      <c r="D40" s="59">
        <v>8250000</v>
      </c>
      <c r="E40" s="74" t="s">
        <v>119</v>
      </c>
      <c r="G40" s="7"/>
      <c r="H40"/>
    </row>
    <row r="41" spans="2:8" x14ac:dyDescent="0.35">
      <c r="B41" s="62"/>
      <c r="C41" s="57"/>
      <c r="G41" s="7"/>
      <c r="H41"/>
    </row>
    <row r="42" spans="2:8" x14ac:dyDescent="0.35">
      <c r="B42" s="85" t="s">
        <v>91</v>
      </c>
      <c r="C42" s="110" t="s">
        <v>98</v>
      </c>
      <c r="D42" s="110"/>
      <c r="G42" s="7"/>
      <c r="H42"/>
    </row>
    <row r="43" spans="2:8" x14ac:dyDescent="0.35">
      <c r="G43" s="7"/>
      <c r="H43"/>
    </row>
    <row r="44" spans="2:8" x14ac:dyDescent="0.35">
      <c r="B44" s="62"/>
      <c r="C44" s="57"/>
      <c r="G44" s="7"/>
      <c r="H44"/>
    </row>
    <row r="45" spans="2:8" x14ac:dyDescent="0.35">
      <c r="B45" s="94" t="s">
        <v>99</v>
      </c>
      <c r="C45" s="57"/>
      <c r="G45" s="7"/>
      <c r="H45"/>
    </row>
    <row r="46" spans="2:8" ht="30" customHeight="1" x14ac:dyDescent="0.35">
      <c r="B46" s="109" t="s">
        <v>103</v>
      </c>
      <c r="C46" s="109"/>
      <c r="D46" s="109"/>
      <c r="G46" s="7"/>
      <c r="H46"/>
    </row>
    <row r="47" spans="2:8" ht="30" customHeight="1" x14ac:dyDescent="0.35">
      <c r="B47" s="109" t="s">
        <v>104</v>
      </c>
      <c r="C47" s="109"/>
      <c r="D47" s="109"/>
      <c r="G47" s="7"/>
      <c r="H47"/>
    </row>
    <row r="48" spans="2:8" ht="30" customHeight="1" x14ac:dyDescent="0.35">
      <c r="B48" s="109" t="s">
        <v>105</v>
      </c>
      <c r="C48" s="109"/>
      <c r="D48" s="109"/>
      <c r="G48" s="7"/>
      <c r="H48"/>
    </row>
    <row r="49" spans="2:8" ht="30" customHeight="1" x14ac:dyDescent="0.35">
      <c r="B49" s="109" t="s">
        <v>106</v>
      </c>
      <c r="C49" s="109"/>
      <c r="D49" s="109"/>
      <c r="G49" s="7"/>
      <c r="H49"/>
    </row>
    <row r="50" spans="2:8" x14ac:dyDescent="0.35">
      <c r="B50" s="109" t="s">
        <v>107</v>
      </c>
      <c r="C50" s="109"/>
      <c r="D50" s="109"/>
      <c r="H50"/>
    </row>
    <row r="51" spans="2:8" x14ac:dyDescent="0.35">
      <c r="B51" s="111" t="s">
        <v>122</v>
      </c>
      <c r="C51" s="107"/>
      <c r="D51" s="107"/>
      <c r="H51"/>
    </row>
    <row r="52" spans="2:8" x14ac:dyDescent="0.35">
      <c r="B52" s="95"/>
      <c r="C52" s="57"/>
      <c r="H52"/>
    </row>
    <row r="53" spans="2:8" x14ac:dyDescent="0.35">
      <c r="B53" s="95" t="s">
        <v>100</v>
      </c>
      <c r="C53" s="57"/>
      <c r="H53"/>
    </row>
    <row r="54" spans="2:8" ht="30" customHeight="1" x14ac:dyDescent="0.35">
      <c r="B54" s="109" t="s">
        <v>101</v>
      </c>
      <c r="C54" s="109"/>
      <c r="D54" s="109"/>
      <c r="H54"/>
    </row>
    <row r="55" spans="2:8" ht="30" customHeight="1" x14ac:dyDescent="0.35">
      <c r="B55" s="109" t="s">
        <v>102</v>
      </c>
      <c r="C55" s="109"/>
      <c r="D55" s="109"/>
      <c r="H55"/>
    </row>
    <row r="56" spans="2:8" ht="30" customHeight="1" x14ac:dyDescent="0.35">
      <c r="B56" s="109" t="s">
        <v>108</v>
      </c>
      <c r="C56" s="109"/>
      <c r="D56" s="109"/>
      <c r="H56"/>
    </row>
    <row r="57" spans="2:8" x14ac:dyDescent="0.35">
      <c r="C57" s="8"/>
      <c r="D57" s="59"/>
      <c r="E57" s="73"/>
      <c r="G57" s="7"/>
      <c r="H57"/>
    </row>
    <row r="58" spans="2:8" x14ac:dyDescent="0.35">
      <c r="G58" s="7"/>
      <c r="H58"/>
    </row>
    <row r="59" spans="2:8" x14ac:dyDescent="0.35">
      <c r="B59" s="101" t="s">
        <v>113</v>
      </c>
      <c r="C59" s="71"/>
      <c r="D59" s="93"/>
      <c r="E59" s="67"/>
      <c r="G59" s="7"/>
      <c r="H59"/>
    </row>
    <row r="60" spans="2:8" x14ac:dyDescent="0.35">
      <c r="B60" s="65" t="s">
        <v>93</v>
      </c>
      <c r="C60" s="71"/>
      <c r="D60" s="65"/>
      <c r="G60" s="7"/>
      <c r="H60"/>
    </row>
    <row r="61" spans="2:8" x14ac:dyDescent="0.35">
      <c r="B61" s="65" t="s">
        <v>94</v>
      </c>
      <c r="C61" s="71"/>
      <c r="D61" s="67"/>
      <c r="E61" s="56"/>
      <c r="G61" s="7"/>
      <c r="H61"/>
    </row>
    <row r="62" spans="2:8" x14ac:dyDescent="0.35">
      <c r="B62" s="65" t="s">
        <v>95</v>
      </c>
      <c r="C62" s="71"/>
      <c r="D62" s="67"/>
      <c r="E62" s="56"/>
      <c r="G62" s="7"/>
      <c r="H62"/>
    </row>
    <row r="63" spans="2:8" x14ac:dyDescent="0.35">
      <c r="B63" s="65" t="s">
        <v>96</v>
      </c>
      <c r="C63" s="71"/>
      <c r="D63" s="59"/>
      <c r="G63" s="7"/>
      <c r="H63"/>
    </row>
    <row r="64" spans="2:8" x14ac:dyDescent="0.35">
      <c r="B64" s="65" t="s">
        <v>97</v>
      </c>
      <c r="C64" s="71"/>
      <c r="D64" s="67"/>
      <c r="G64" s="7"/>
      <c r="H64"/>
    </row>
    <row r="65" spans="2:8" x14ac:dyDescent="0.35">
      <c r="B65" s="67"/>
      <c r="C65" s="71"/>
      <c r="D65" s="65"/>
      <c r="G65" s="7"/>
      <c r="H65"/>
    </row>
    <row r="66" spans="2:8" x14ac:dyDescent="0.35">
      <c r="D66" s="67"/>
      <c r="E66" s="56"/>
      <c r="G66" s="7"/>
      <c r="H66"/>
    </row>
    <row r="67" spans="2:8" x14ac:dyDescent="0.35">
      <c r="B67" s="72"/>
      <c r="D67" s="67"/>
      <c r="E67" s="56"/>
      <c r="G67" s="7"/>
      <c r="H67"/>
    </row>
    <row r="68" spans="2:8" x14ac:dyDescent="0.35">
      <c r="B68" s="72"/>
      <c r="D68" s="59"/>
      <c r="G68" s="7"/>
      <c r="H68"/>
    </row>
    <row r="69" spans="2:8" x14ac:dyDescent="0.35">
      <c r="B69" s="72"/>
      <c r="D69" s="67"/>
      <c r="G69" s="7"/>
      <c r="H69"/>
    </row>
    <row r="70" spans="2:8" x14ac:dyDescent="0.35">
      <c r="B70" s="72"/>
      <c r="D70" s="65"/>
      <c r="G70" s="7"/>
      <c r="H70"/>
    </row>
    <row r="71" spans="2:8" x14ac:dyDescent="0.35">
      <c r="B71" s="72"/>
      <c r="D71" s="67"/>
      <c r="E71" s="56"/>
      <c r="G71" s="7"/>
      <c r="H71"/>
    </row>
    <row r="72" spans="2:8" x14ac:dyDescent="0.35">
      <c r="B72" s="72"/>
      <c r="D72" s="67"/>
      <c r="E72" s="56"/>
      <c r="G72" s="7"/>
      <c r="H72"/>
    </row>
    <row r="73" spans="2:8" x14ac:dyDescent="0.35">
      <c r="B73" s="72"/>
      <c r="D73" s="59"/>
      <c r="G73" s="7"/>
      <c r="H73"/>
    </row>
    <row r="74" spans="2:8" x14ac:dyDescent="0.35">
      <c r="B74" s="72"/>
      <c r="G74" s="7"/>
      <c r="H74"/>
    </row>
    <row r="75" spans="2:8" x14ac:dyDescent="0.35">
      <c r="B75" s="72"/>
      <c r="G75" s="7"/>
      <c r="H75"/>
    </row>
    <row r="76" spans="2:8" x14ac:dyDescent="0.35">
      <c r="B76" s="72"/>
      <c r="G76" s="7"/>
      <c r="H76"/>
    </row>
    <row r="77" spans="2:8" x14ac:dyDescent="0.35">
      <c r="B77" s="72"/>
      <c r="G77" s="7"/>
      <c r="H77"/>
    </row>
    <row r="78" spans="2:8" x14ac:dyDescent="0.35">
      <c r="B78" s="72"/>
      <c r="G78" s="7"/>
      <c r="H78"/>
    </row>
    <row r="79" spans="2:8" x14ac:dyDescent="0.35">
      <c r="B79" s="72"/>
      <c r="G79" s="7"/>
      <c r="H79"/>
    </row>
    <row r="80" spans="2:8" x14ac:dyDescent="0.35">
      <c r="B80" s="72"/>
      <c r="G80" s="7"/>
      <c r="H80"/>
    </row>
    <row r="81" spans="1:8" x14ac:dyDescent="0.35">
      <c r="B81" s="72"/>
      <c r="G81" s="7"/>
      <c r="H81"/>
    </row>
    <row r="82" spans="1:8" x14ac:dyDescent="0.35">
      <c r="B82" s="7"/>
      <c r="G82" s="7"/>
      <c r="H82"/>
    </row>
    <row r="83" spans="1:8" x14ac:dyDescent="0.35">
      <c r="B83" s="7"/>
      <c r="D83" s="58"/>
      <c r="G83" s="7"/>
      <c r="H83"/>
    </row>
    <row r="84" spans="1:8" x14ac:dyDescent="0.35">
      <c r="B84" s="7"/>
      <c r="D84" s="65"/>
      <c r="G84" s="7"/>
      <c r="H84"/>
    </row>
    <row r="85" spans="1:8" x14ac:dyDescent="0.35">
      <c r="B85" s="7"/>
      <c r="D85" s="67"/>
      <c r="E85" s="56"/>
      <c r="G85" s="7"/>
      <c r="H85"/>
    </row>
    <row r="86" spans="1:8" x14ac:dyDescent="0.35">
      <c r="B86" s="7"/>
      <c r="D86" s="67"/>
      <c r="E86" s="56"/>
      <c r="G86" s="7"/>
      <c r="H86"/>
    </row>
    <row r="87" spans="1:8" x14ac:dyDescent="0.35">
      <c r="B87" s="7"/>
      <c r="D87" s="59"/>
      <c r="G87" s="7"/>
      <c r="H87"/>
    </row>
    <row r="88" spans="1:8" x14ac:dyDescent="0.35">
      <c r="B88" s="7"/>
      <c r="D88" s="65"/>
      <c r="G88" s="7"/>
      <c r="H88"/>
    </row>
    <row r="89" spans="1:8" x14ac:dyDescent="0.35">
      <c r="B89" s="7"/>
      <c r="D89" s="59"/>
      <c r="G89" s="7"/>
      <c r="H89"/>
    </row>
    <row r="90" spans="1:8" x14ac:dyDescent="0.35">
      <c r="B90" s="88"/>
      <c r="C90" s="68"/>
      <c r="E90" s="73"/>
      <c r="F90" s="56"/>
    </row>
    <row r="91" spans="1:8" x14ac:dyDescent="0.35">
      <c r="B91" s="74"/>
      <c r="E91" s="74"/>
    </row>
    <row r="92" spans="1:8" x14ac:dyDescent="0.35">
      <c r="A92" s="34"/>
      <c r="B92" s="74"/>
    </row>
    <row r="93" spans="1:8" x14ac:dyDescent="0.35">
      <c r="A93" s="34"/>
      <c r="B93" s="74"/>
    </row>
    <row r="98" spans="5:5" x14ac:dyDescent="0.35">
      <c r="E98" s="55"/>
    </row>
    <row r="99" spans="5:5" x14ac:dyDescent="0.35">
      <c r="E99" s="55"/>
    </row>
    <row r="104" spans="5:5" x14ac:dyDescent="0.35">
      <c r="E104"/>
    </row>
    <row r="105" spans="5:5" x14ac:dyDescent="0.35">
      <c r="E105"/>
    </row>
  </sheetData>
  <mergeCells count="9">
    <mergeCell ref="B54:D54"/>
    <mergeCell ref="B55:D55"/>
    <mergeCell ref="B56:D56"/>
    <mergeCell ref="C42:D42"/>
    <mergeCell ref="B46:D46"/>
    <mergeCell ref="B47:D47"/>
    <mergeCell ref="B48:D48"/>
    <mergeCell ref="B49:D49"/>
    <mergeCell ref="B50:D50"/>
  </mergeCells>
  <dataValidations count="4">
    <dataValidation type="list" allowBlank="1" showInputMessage="1" showErrorMessage="1" sqref="C42:D42" xr:uid="{905FBFB9-EA2B-4D38-B793-5CA60741E2E5}">
      <formula1>"Investeering, Investeering eelisarendatavasse valdkonda, Investeering kaitsetööstuse valdkonda"</formula1>
    </dataValidation>
    <dataValidation type="list" allowBlank="1" showInputMessage="1" showErrorMessage="1" sqref="D3:D19" xr:uid="{0957B4D9-894B-4119-9B3F-BA649807321E}">
      <formula1>$B$23:$B$27</formula1>
    </dataValidation>
    <dataValidation type="list" allowBlank="1" showInputMessage="1" showErrorMessage="1" sqref="C38" xr:uid="{24BFA411-E964-4B69-8B46-7F24BE9E10D4}">
      <formula1>"Väike, Keskmine"</formula1>
    </dataValidation>
    <dataValidation type="list" allowBlank="1" showInputMessage="1" showErrorMessage="1" sqref="C40" xr:uid="{116BD276-688A-4392-A653-0E6A760018CA}">
      <formula1>"Põhja-Eesti, Lääne-Eesti, Kesk-Eesti, Lõuna-Eesti, Kirde-Eesti"</formula1>
    </dataValidation>
  </dataValidations>
  <pageMargins left="0.15748031496062992" right="0.15748031496062992" top="0.27559055118110237" bottom="0.23622047244094491" header="0.31496062992125984" footer="0.31496062992125984"/>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DD271-976B-4C89-9924-5EC8E9047D4A}">
  <dimension ref="A2:L46"/>
  <sheetViews>
    <sheetView zoomScaleNormal="100" workbookViewId="0">
      <selection activeCell="I8" sqref="I8"/>
    </sheetView>
  </sheetViews>
  <sheetFormatPr defaultRowHeight="14.5" x14ac:dyDescent="0.35"/>
  <cols>
    <col min="1" max="1" width="5.7265625" style="17" customWidth="1"/>
    <col min="2" max="2" width="50.7265625" style="50" customWidth="1"/>
    <col min="3" max="3" width="10.7265625" style="50" customWidth="1"/>
    <col min="4" max="5" width="15.7265625" style="37" customWidth="1"/>
    <col min="6" max="6" width="9.1796875" customWidth="1"/>
    <col min="7" max="7" width="15.54296875" customWidth="1"/>
    <col min="8" max="8" width="12.54296875" customWidth="1"/>
    <col min="9" max="9" width="50.54296875" customWidth="1"/>
  </cols>
  <sheetData>
    <row r="2" spans="1:5" x14ac:dyDescent="0.35">
      <c r="A2" s="49" t="s">
        <v>34</v>
      </c>
    </row>
    <row r="3" spans="1:5" x14ac:dyDescent="0.35">
      <c r="A3" s="38" t="s">
        <v>0</v>
      </c>
      <c r="B3" s="48" t="s">
        <v>35</v>
      </c>
      <c r="C3" s="48" t="s">
        <v>36</v>
      </c>
      <c r="D3" s="48" t="s">
        <v>37</v>
      </c>
      <c r="E3" s="48" t="s">
        <v>38</v>
      </c>
    </row>
    <row r="4" spans="1:5" x14ac:dyDescent="0.35">
      <c r="A4" s="51">
        <v>1</v>
      </c>
      <c r="B4" s="52" t="s">
        <v>61</v>
      </c>
      <c r="C4" s="60">
        <v>5</v>
      </c>
      <c r="D4" s="53">
        <v>2000</v>
      </c>
      <c r="E4" s="53">
        <f>C4*D4</f>
        <v>10000</v>
      </c>
    </row>
    <row r="5" spans="1:5" x14ac:dyDescent="0.35">
      <c r="A5" s="51">
        <v>2</v>
      </c>
      <c r="B5" s="52" t="s">
        <v>62</v>
      </c>
      <c r="C5" s="60">
        <v>6</v>
      </c>
      <c r="D5" s="53">
        <v>2300</v>
      </c>
      <c r="E5" s="53">
        <f t="shared" ref="E5:E34" si="0">C5*D5</f>
        <v>13800</v>
      </c>
    </row>
    <row r="6" spans="1:5" x14ac:dyDescent="0.35">
      <c r="A6" s="51">
        <v>3</v>
      </c>
      <c r="B6" s="52" t="s">
        <v>63</v>
      </c>
      <c r="C6" s="60">
        <v>5</v>
      </c>
      <c r="D6" s="53">
        <v>2400</v>
      </c>
      <c r="E6" s="53">
        <f t="shared" si="0"/>
        <v>12000</v>
      </c>
    </row>
    <row r="7" spans="1:5" x14ac:dyDescent="0.35">
      <c r="A7" s="51">
        <v>4</v>
      </c>
      <c r="B7" s="52" t="s">
        <v>64</v>
      </c>
      <c r="C7" s="60">
        <v>7</v>
      </c>
      <c r="D7" s="53">
        <v>2200</v>
      </c>
      <c r="E7" s="53">
        <f t="shared" si="0"/>
        <v>15400</v>
      </c>
    </row>
    <row r="8" spans="1:5" x14ac:dyDescent="0.35">
      <c r="A8" s="51">
        <v>5</v>
      </c>
      <c r="B8" s="52" t="s">
        <v>65</v>
      </c>
      <c r="C8" s="60">
        <v>2</v>
      </c>
      <c r="D8" s="53">
        <v>3000</v>
      </c>
      <c r="E8" s="53">
        <f t="shared" si="0"/>
        <v>6000</v>
      </c>
    </row>
    <row r="9" spans="1:5" x14ac:dyDescent="0.35">
      <c r="A9" s="51" t="s">
        <v>39</v>
      </c>
      <c r="B9" s="52"/>
      <c r="C9" s="60"/>
      <c r="D9" s="53"/>
      <c r="E9" s="53">
        <f t="shared" si="0"/>
        <v>0</v>
      </c>
    </row>
    <row r="10" spans="1:5" x14ac:dyDescent="0.35">
      <c r="A10" s="51"/>
      <c r="B10" s="52"/>
      <c r="C10" s="60"/>
      <c r="D10" s="53"/>
      <c r="E10" s="53">
        <f t="shared" si="0"/>
        <v>0</v>
      </c>
    </row>
    <row r="11" spans="1:5" x14ac:dyDescent="0.35">
      <c r="A11" s="51"/>
      <c r="B11" s="52"/>
      <c r="C11" s="60"/>
      <c r="D11" s="53"/>
      <c r="E11" s="53">
        <f t="shared" si="0"/>
        <v>0</v>
      </c>
    </row>
    <row r="12" spans="1:5" x14ac:dyDescent="0.35">
      <c r="A12" s="51"/>
      <c r="B12" s="52"/>
      <c r="C12" s="60"/>
      <c r="D12" s="53"/>
      <c r="E12" s="53">
        <f t="shared" si="0"/>
        <v>0</v>
      </c>
    </row>
    <row r="13" spans="1:5" x14ac:dyDescent="0.35">
      <c r="A13" s="51"/>
      <c r="B13" s="52"/>
      <c r="C13" s="60"/>
      <c r="D13" s="53"/>
      <c r="E13" s="53">
        <f t="shared" si="0"/>
        <v>0</v>
      </c>
    </row>
    <row r="14" spans="1:5" x14ac:dyDescent="0.35">
      <c r="A14" s="51"/>
      <c r="B14" s="52"/>
      <c r="C14" s="60"/>
      <c r="D14" s="53"/>
      <c r="E14" s="53">
        <f t="shared" si="0"/>
        <v>0</v>
      </c>
    </row>
    <row r="15" spans="1:5" x14ac:dyDescent="0.35">
      <c r="A15" s="51"/>
      <c r="B15" s="52"/>
      <c r="C15" s="60"/>
      <c r="D15" s="53"/>
      <c r="E15" s="53">
        <f t="shared" si="0"/>
        <v>0</v>
      </c>
    </row>
    <row r="16" spans="1:5" x14ac:dyDescent="0.35">
      <c r="A16" s="51"/>
      <c r="B16" s="52"/>
      <c r="C16" s="60"/>
      <c r="D16" s="53"/>
      <c r="E16" s="53">
        <f t="shared" si="0"/>
        <v>0</v>
      </c>
    </row>
    <row r="17" spans="1:9" x14ac:dyDescent="0.35">
      <c r="A17" s="51"/>
      <c r="B17" s="52"/>
      <c r="C17" s="60"/>
      <c r="D17" s="53"/>
      <c r="E17" s="53">
        <f t="shared" si="0"/>
        <v>0</v>
      </c>
    </row>
    <row r="18" spans="1:9" x14ac:dyDescent="0.35">
      <c r="A18" s="51"/>
      <c r="B18" s="52"/>
      <c r="C18" s="60"/>
      <c r="D18" s="53"/>
      <c r="E18" s="53">
        <f t="shared" si="0"/>
        <v>0</v>
      </c>
    </row>
    <row r="19" spans="1:9" x14ac:dyDescent="0.35">
      <c r="A19" s="51"/>
      <c r="B19" s="52"/>
      <c r="C19" s="60"/>
      <c r="D19" s="53"/>
      <c r="E19" s="53">
        <f t="shared" si="0"/>
        <v>0</v>
      </c>
    </row>
    <row r="20" spans="1:9" x14ac:dyDescent="0.35">
      <c r="A20" s="51"/>
      <c r="B20" s="52"/>
      <c r="C20" s="60"/>
      <c r="D20" s="53"/>
      <c r="E20" s="53">
        <f t="shared" si="0"/>
        <v>0</v>
      </c>
    </row>
    <row r="21" spans="1:9" x14ac:dyDescent="0.35">
      <c r="A21" s="51"/>
      <c r="B21" s="52"/>
      <c r="C21" s="60"/>
      <c r="D21" s="53"/>
      <c r="E21" s="53">
        <f t="shared" si="0"/>
        <v>0</v>
      </c>
    </row>
    <row r="22" spans="1:9" x14ac:dyDescent="0.35">
      <c r="A22" s="51"/>
      <c r="B22" s="52"/>
      <c r="C22" s="60"/>
      <c r="D22" s="53"/>
      <c r="E22" s="53">
        <f t="shared" si="0"/>
        <v>0</v>
      </c>
    </row>
    <row r="23" spans="1:9" x14ac:dyDescent="0.35">
      <c r="A23" s="51"/>
      <c r="B23" s="52"/>
      <c r="C23" s="60"/>
      <c r="D23" s="53"/>
      <c r="E23" s="53">
        <f t="shared" si="0"/>
        <v>0</v>
      </c>
    </row>
    <row r="24" spans="1:9" x14ac:dyDescent="0.35">
      <c r="A24" s="51"/>
      <c r="B24" s="52"/>
      <c r="C24" s="60"/>
      <c r="D24" s="53"/>
      <c r="E24" s="53">
        <f t="shared" si="0"/>
        <v>0</v>
      </c>
    </row>
    <row r="25" spans="1:9" x14ac:dyDescent="0.35">
      <c r="A25" s="51"/>
      <c r="B25" s="52"/>
      <c r="C25" s="60"/>
      <c r="D25" s="53"/>
      <c r="E25" s="53">
        <f t="shared" si="0"/>
        <v>0</v>
      </c>
    </row>
    <row r="26" spans="1:9" x14ac:dyDescent="0.35">
      <c r="A26" s="51"/>
      <c r="B26" s="52"/>
      <c r="C26" s="60"/>
      <c r="D26" s="53"/>
      <c r="E26" s="53">
        <f t="shared" si="0"/>
        <v>0</v>
      </c>
    </row>
    <row r="27" spans="1:9" x14ac:dyDescent="0.35">
      <c r="A27" s="51"/>
      <c r="B27" s="52"/>
      <c r="C27" s="60"/>
      <c r="D27" s="53"/>
      <c r="E27" s="53">
        <f t="shared" si="0"/>
        <v>0</v>
      </c>
    </row>
    <row r="28" spans="1:9" x14ac:dyDescent="0.35">
      <c r="A28" s="51"/>
      <c r="B28" s="52"/>
      <c r="C28" s="60"/>
      <c r="D28" s="53"/>
      <c r="E28" s="53">
        <f t="shared" si="0"/>
        <v>0</v>
      </c>
    </row>
    <row r="29" spans="1:9" x14ac:dyDescent="0.35">
      <c r="A29" s="51"/>
      <c r="B29" s="52"/>
      <c r="C29" s="60"/>
      <c r="D29" s="53"/>
      <c r="E29" s="53">
        <f t="shared" si="0"/>
        <v>0</v>
      </c>
    </row>
    <row r="30" spans="1:9" x14ac:dyDescent="0.35">
      <c r="A30" s="51"/>
      <c r="B30" s="52"/>
      <c r="C30" s="60"/>
      <c r="D30" s="53"/>
      <c r="E30" s="53">
        <f t="shared" si="0"/>
        <v>0</v>
      </c>
    </row>
    <row r="31" spans="1:9" x14ac:dyDescent="0.35">
      <c r="A31" s="51"/>
      <c r="B31" s="52"/>
      <c r="C31" s="60"/>
      <c r="D31" s="53"/>
      <c r="E31" s="53">
        <f t="shared" si="0"/>
        <v>0</v>
      </c>
    </row>
    <row r="32" spans="1:9" x14ac:dyDescent="0.35">
      <c r="A32" s="51"/>
      <c r="B32" s="52"/>
      <c r="C32" s="60"/>
      <c r="D32" s="53"/>
      <c r="E32" s="53">
        <f t="shared" si="0"/>
        <v>0</v>
      </c>
      <c r="G32" t="s">
        <v>40</v>
      </c>
      <c r="I32" t="s">
        <v>41</v>
      </c>
    </row>
    <row r="33" spans="1:12" x14ac:dyDescent="0.35">
      <c r="A33" s="51"/>
      <c r="B33" s="52"/>
      <c r="C33" s="60"/>
      <c r="D33" s="53"/>
      <c r="E33" s="53">
        <f t="shared" si="0"/>
        <v>0</v>
      </c>
      <c r="G33" s="68" t="s">
        <v>42</v>
      </c>
    </row>
    <row r="34" spans="1:12" x14ac:dyDescent="0.35">
      <c r="A34" s="51"/>
      <c r="B34" s="52"/>
      <c r="C34" s="60"/>
      <c r="D34" s="53"/>
      <c r="E34" s="53">
        <f t="shared" si="0"/>
        <v>0</v>
      </c>
    </row>
    <row r="35" spans="1:12" x14ac:dyDescent="0.35">
      <c r="A35" s="41"/>
      <c r="B35" s="47" t="s">
        <v>23</v>
      </c>
      <c r="C35" s="47"/>
      <c r="D35" s="54"/>
      <c r="E35" s="61" t="str">
        <f t="shared" ref="E35" si="1">IF(C35,C35*D35,"")</f>
        <v/>
      </c>
      <c r="G35" t="s">
        <v>43</v>
      </c>
      <c r="J35" s="68" t="s">
        <v>44</v>
      </c>
      <c r="K35" s="68"/>
    </row>
    <row r="36" spans="1:12" x14ac:dyDescent="0.35">
      <c r="B36" s="36" t="s">
        <v>45</v>
      </c>
      <c r="C36" s="60">
        <f>SUM(C4:C35)</f>
        <v>25</v>
      </c>
      <c r="D36" s="60"/>
      <c r="E36" s="53">
        <f>SUM(E4:E35)</f>
        <v>57200</v>
      </c>
      <c r="G36" t="s">
        <v>46</v>
      </c>
      <c r="L36" s="68"/>
    </row>
    <row r="37" spans="1:12" x14ac:dyDescent="0.35">
      <c r="B37" s="36" t="s">
        <v>47</v>
      </c>
      <c r="C37" s="36"/>
      <c r="E37" s="53">
        <f>ROUND(E36/C36,2)</f>
        <v>2288</v>
      </c>
      <c r="G37" s="68" t="s">
        <v>48</v>
      </c>
    </row>
    <row r="38" spans="1:12" x14ac:dyDescent="0.35">
      <c r="C38" s="72" t="str">
        <f>IF(C36&gt;=20,"Loodavate töökohtade arv vastab määruses nõutule","Loodavate töökohtade arv EI VASTA määruses nõutule")</f>
        <v>Loodavate töökohtade arv vastab määruses nõutule</v>
      </c>
      <c r="G38" s="75"/>
    </row>
    <row r="39" spans="1:12" x14ac:dyDescent="0.35">
      <c r="G39" s="80" t="s">
        <v>49</v>
      </c>
      <c r="H39" s="81" t="s">
        <v>50</v>
      </c>
      <c r="I39" s="81" t="s">
        <v>51</v>
      </c>
    </row>
    <row r="40" spans="1:12" x14ac:dyDescent="0.35">
      <c r="D40" s="37" t="s">
        <v>43</v>
      </c>
      <c r="E40" s="77">
        <v>1500</v>
      </c>
      <c r="F40" s="78"/>
      <c r="G40" s="89" t="s">
        <v>66</v>
      </c>
      <c r="H40" s="79"/>
      <c r="I40" s="79"/>
    </row>
    <row r="42" spans="1:12" x14ac:dyDescent="0.35">
      <c r="E42" s="72" t="str">
        <f>IF(E37&gt;=1.5*E40,"Keskmine brutopalk on 1,5x suurem",IF(E37&gt;=E40,"Keskmine brutopalk vastab määruses nõutule","Keskmine brutopalk EI VASTA nõutule"))</f>
        <v>Keskmine brutopalk on 1,5x suurem</v>
      </c>
    </row>
    <row r="44" spans="1:12" x14ac:dyDescent="0.35">
      <c r="E44" s="103"/>
      <c r="F44" s="104"/>
      <c r="G44" s="105" t="s">
        <v>52</v>
      </c>
      <c r="H44" s="104"/>
      <c r="I44" s="104"/>
    </row>
    <row r="45" spans="1:12" x14ac:dyDescent="0.35">
      <c r="E45" s="106">
        <v>1487</v>
      </c>
      <c r="F45" s="104"/>
      <c r="G45" s="104" t="s">
        <v>53</v>
      </c>
      <c r="H45" s="104" t="s">
        <v>54</v>
      </c>
      <c r="I45" s="104" t="s">
        <v>55</v>
      </c>
    </row>
    <row r="46" spans="1:12" x14ac:dyDescent="0.35">
      <c r="G46" s="76"/>
    </row>
  </sheetData>
  <hyperlinks>
    <hyperlink ref="G37" r:id="rId1" xr:uid="{18505EDC-CD29-4B12-BC91-A0794258DCD6}"/>
    <hyperlink ref="G33" r:id="rId2" display="https://ariregister.rik.ee/est/emtak_search" xr:uid="{5DC94954-1B13-421E-8038-563DE9AB648C}"/>
    <hyperlink ref="J35" r:id="rId3" xr:uid="{1EA5495B-F92D-449E-AC57-1BC39DC66F85}"/>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9"/>
  <sheetViews>
    <sheetView tabSelected="1" topLeftCell="A6" zoomScaleNormal="100" workbookViewId="0">
      <selection activeCell="A22" sqref="A22"/>
    </sheetView>
  </sheetViews>
  <sheetFormatPr defaultRowHeight="14.5" x14ac:dyDescent="0.35"/>
  <cols>
    <col min="1" max="1" width="185.7265625" customWidth="1"/>
  </cols>
  <sheetData>
    <row r="1" spans="1:1" ht="15.5" x14ac:dyDescent="0.35">
      <c r="A1" s="87" t="s">
        <v>56</v>
      </c>
    </row>
    <row r="2" spans="1:1" x14ac:dyDescent="0.35">
      <c r="A2" s="13" t="s">
        <v>57</v>
      </c>
    </row>
    <row r="3" spans="1:1" x14ac:dyDescent="0.35">
      <c r="A3" s="69" t="s">
        <v>67</v>
      </c>
    </row>
    <row r="4" spans="1:1" x14ac:dyDescent="0.35">
      <c r="A4" s="10" t="s">
        <v>69</v>
      </c>
    </row>
    <row r="5" spans="1:1" x14ac:dyDescent="0.35">
      <c r="A5" s="11" t="s">
        <v>58</v>
      </c>
    </row>
    <row r="6" spans="1:1" x14ac:dyDescent="0.35">
      <c r="A6" s="11" t="s">
        <v>86</v>
      </c>
    </row>
    <row r="7" spans="1:1" x14ac:dyDescent="0.35">
      <c r="A7" s="92" t="s">
        <v>80</v>
      </c>
    </row>
    <row r="8" spans="1:1" x14ac:dyDescent="0.35">
      <c r="A8" s="92" t="s">
        <v>77</v>
      </c>
    </row>
    <row r="9" spans="1:1" x14ac:dyDescent="0.35">
      <c r="A9" s="92" t="s">
        <v>123</v>
      </c>
    </row>
    <row r="10" spans="1:1" x14ac:dyDescent="0.35">
      <c r="A10" s="11" t="s">
        <v>85</v>
      </c>
    </row>
    <row r="11" spans="1:1" x14ac:dyDescent="0.35">
      <c r="A11" s="92" t="s">
        <v>81</v>
      </c>
    </row>
    <row r="12" spans="1:1" x14ac:dyDescent="0.35">
      <c r="A12" s="92" t="s">
        <v>78</v>
      </c>
    </row>
    <row r="13" spans="1:1" x14ac:dyDescent="0.35">
      <c r="A13" s="92" t="s">
        <v>82</v>
      </c>
    </row>
    <row r="14" spans="1:1" x14ac:dyDescent="0.35">
      <c r="A14" s="92" t="s">
        <v>83</v>
      </c>
    </row>
    <row r="15" spans="1:1" x14ac:dyDescent="0.35">
      <c r="A15" s="11" t="s">
        <v>59</v>
      </c>
    </row>
    <row r="16" spans="1:1" x14ac:dyDescent="0.35">
      <c r="A16" s="12"/>
    </row>
    <row r="17" spans="1:1" x14ac:dyDescent="0.35">
      <c r="A17" s="10" t="s">
        <v>68</v>
      </c>
    </row>
    <row r="18" spans="1:1" x14ac:dyDescent="0.35">
      <c r="A18" s="11" t="s">
        <v>58</v>
      </c>
    </row>
    <row r="19" spans="1:1" x14ac:dyDescent="0.35">
      <c r="A19" s="11" t="s">
        <v>86</v>
      </c>
    </row>
    <row r="20" spans="1:1" x14ac:dyDescent="0.35">
      <c r="A20" s="92" t="s">
        <v>76</v>
      </c>
    </row>
    <row r="21" spans="1:1" x14ac:dyDescent="0.35">
      <c r="A21" s="92" t="s">
        <v>77</v>
      </c>
    </row>
    <row r="22" spans="1:1" ht="29" x14ac:dyDescent="0.35">
      <c r="A22" s="112" t="s">
        <v>124</v>
      </c>
    </row>
    <row r="23" spans="1:1" x14ac:dyDescent="0.35">
      <c r="A23" s="11" t="s">
        <v>85</v>
      </c>
    </row>
    <row r="24" spans="1:1" x14ac:dyDescent="0.35">
      <c r="A24" s="92" t="s">
        <v>81</v>
      </c>
    </row>
    <row r="25" spans="1:1" x14ac:dyDescent="0.35">
      <c r="A25" s="92" t="s">
        <v>78</v>
      </c>
    </row>
    <row r="26" spans="1:1" x14ac:dyDescent="0.35">
      <c r="A26" s="92" t="s">
        <v>84</v>
      </c>
    </row>
    <row r="27" spans="1:1" x14ac:dyDescent="0.35">
      <c r="A27" s="92" t="s">
        <v>79</v>
      </c>
    </row>
    <row r="28" spans="1:1" x14ac:dyDescent="0.35">
      <c r="A28" s="11" t="s">
        <v>59</v>
      </c>
    </row>
    <row r="29" spans="1:1" x14ac:dyDescent="0.35">
      <c r="A29" s="1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048025BF7C286478A9BCF93A5BA26FF" ma:contentTypeVersion="24" ma:contentTypeDescription="Loo uus dokument" ma:contentTypeScope="" ma:versionID="789df24a036a9749652f9c474089024c">
  <xsd:schema xmlns:xsd="http://www.w3.org/2001/XMLSchema" xmlns:xs="http://www.w3.org/2001/XMLSchema" xmlns:p="http://schemas.microsoft.com/office/2006/metadata/properties" xmlns:ns2="4d2e130e-4030-47bf-ad05-28e6533ff729" xmlns:ns3="0966d5aa-a8ed-48b4-b035-c78780a57260" targetNamespace="http://schemas.microsoft.com/office/2006/metadata/properties" ma:root="true" ma:fieldsID="976ec218dd9778802bcb6e6311658068" ns2:_="" ns3:_="">
    <xsd:import namespace="4d2e130e-4030-47bf-ad05-28e6533ff729"/>
    <xsd:import namespace="0966d5aa-a8ed-48b4-b035-c78780a572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_ApprovalAssignedTo" minOccurs="0"/>
                <xsd:element ref="ns2:_ApprovalRespondedBy" minOccurs="0"/>
                <xsd:element ref="ns2:_ApprovalSentBy" minOccurs="0"/>
                <xsd:element ref="ns2:_Approval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e130e-4030-47bf-ad05-28e6533ff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d5e437df-4f94-43c5-a0b4-cf172a2ef4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_ApprovalAssignedTo" ma:index="24"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5"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6"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7" nillable="true" ma:displayName="Approval status" ma:internalName="_ApprovalStatus" ma:readOnly="true">
      <xsd:simpleType>
        <xsd:restriction base="dms:Unknow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66d5aa-a8ed-48b4-b035-c78780a57260" elementFormDefault="qualified">
    <xsd:import namespace="http://schemas.microsoft.com/office/2006/documentManagement/types"/>
    <xsd:import namespace="http://schemas.microsoft.com/office/infopath/2007/PartnerControls"/>
    <xsd:element name="SharedWithUsers" ma:index="15"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8a9f0371-3995-4fbc-9d01-f8d6f3e04a7e}" ma:internalName="TaxCatchAll" ma:showField="CatchAllData" ma:web="0966d5aa-a8ed-48b4-b035-c78780a572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966d5aa-a8ed-48b4-b035-c78780a57260">
      <Value>26</Value>
    </TaxCatchAll>
    <lcf76f155ced4ddcb4097134ff3c332f xmlns="4d2e130e-4030-47bf-ad05-28e6533ff729">
      <Terms xmlns="http://schemas.microsoft.com/office/infopath/2007/PartnerControls"/>
    </lcf76f155ced4ddcb4097134ff3c332f>
    <_ApprovalAssignedTo xmlns="4d2e130e-4030-47bf-ad05-28e6533ff729">
      <UserInfo>
        <DisplayName/>
        <AccountId xsi:nil="true"/>
        <AccountType/>
      </UserInfo>
    </_ApprovalAssignedTo>
    <_ApprovalStatus xmlns="4d2e130e-4030-47bf-ad05-28e6533ff729">0</_ApprovalStatus>
    <_ApprovalRespondedBy xmlns="4d2e130e-4030-47bf-ad05-28e6533ff729">
      <UserInfo>
        <DisplayName/>
        <AccountId xsi:nil="true"/>
        <AccountType/>
      </UserInfo>
    </_ApprovalRespond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D28ADB-311F-44CF-A08C-BA6275A9CE5A}"/>
</file>

<file path=customXml/itemProps2.xml><?xml version="1.0" encoding="utf-8"?>
<ds:datastoreItem xmlns:ds="http://schemas.openxmlformats.org/officeDocument/2006/customXml" ds:itemID="{998E8B05-1535-4EE7-8541-197414535D08}">
  <ds:schemaRefs>
    <ds:schemaRef ds:uri="http://schemas.microsoft.com/office/2006/metadata/properties"/>
    <ds:schemaRef ds:uri="http://schemas.microsoft.com/office/infopath/2007/PartnerControls"/>
    <ds:schemaRef ds:uri="bc6f260e-fa7d-42a4-be96-49e7e4e4f73e"/>
    <ds:schemaRef ds:uri="379001b1-07b8-4c2b-953f-9985d151c68b"/>
  </ds:schemaRefs>
</ds:datastoreItem>
</file>

<file path=customXml/itemProps3.xml><?xml version="1.0" encoding="utf-8"?>
<ds:datastoreItem xmlns:ds="http://schemas.openxmlformats.org/officeDocument/2006/customXml" ds:itemID="{6FD7D752-AEC2-4B73-B4DE-E69840214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4</vt:i4>
      </vt:variant>
      <vt:variant>
        <vt:lpstr>Nimega vahemikud</vt:lpstr>
      </vt:variant>
      <vt:variant>
        <vt:i4>4</vt:i4>
      </vt:variant>
    </vt:vector>
  </HeadingPairs>
  <TitlesOfParts>
    <vt:vector size="8" baseType="lpstr">
      <vt:lpstr>GE art 14</vt:lpstr>
      <vt:lpstr>GE art 17 VKE</vt:lpstr>
      <vt:lpstr>Töökohad</vt:lpstr>
      <vt:lpstr>Eelarve juhised</vt:lpstr>
      <vt:lpstr>'GE art 14'!Prindiala</vt:lpstr>
      <vt:lpstr>'GE art 17 VKE'!Prindiala</vt:lpstr>
      <vt:lpstr>'GE art 14'!Prinditiitlid</vt:lpstr>
      <vt:lpstr>'GE art 17 VKE'!Prinditiitlid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Erki.Varbola@eas.ee</dc:creator>
  <cp:keywords/>
  <dc:description/>
  <cp:lastModifiedBy>Maris Lehtpuu</cp:lastModifiedBy>
  <cp:revision/>
  <dcterms:created xsi:type="dcterms:W3CDTF">2017-09-15T05:11:12Z</dcterms:created>
  <dcterms:modified xsi:type="dcterms:W3CDTF">2026-10-09T10:20:20Z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0x010100E048025BF7C286478A9BCF93A5BA26FF</vt:lpwstr>
  </property>
  <property fmtid="{D5CDD505-2E9C-101B-9397-08002B2CF9AE}" pid="3" name="Märksõnad">
    <vt:lpwstr/>
  </property>
  <property fmtid="{D5CDD505-2E9C-101B-9397-08002B2CF9AE}" pid="4" name="Osakond">
    <vt:lpwstr>26;#Toetuste osakond|f6aa6ec7-40ef-497a-9773-31c330b0b78c</vt:lpwstr>
  </property>
  <property fmtid="{D5CDD505-2E9C-101B-9397-08002B2CF9AE}" pid="5" name="MSIP_Label_cfb4b128-f229-46dc-9de9-162f60bb5b9b_Enabled">
    <vt:lpwstr>true</vt:lpwstr>
  </property>
  <property fmtid="{D5CDD505-2E9C-101B-9397-08002B2CF9AE}" pid="6" name="MSIP_Label_cfb4b128-f229-46dc-9de9-162f60bb5b9b_SetDate">
    <vt:lpwstr>2024-04-24T08:32:25Z</vt:lpwstr>
  </property>
  <property fmtid="{D5CDD505-2E9C-101B-9397-08002B2CF9AE}" pid="7" name="MSIP_Label_cfb4b128-f229-46dc-9de9-162f60bb5b9b_Method">
    <vt:lpwstr>Standard</vt:lpwstr>
  </property>
  <property fmtid="{D5CDD505-2E9C-101B-9397-08002B2CF9AE}" pid="8" name="MSIP_Label_cfb4b128-f229-46dc-9de9-162f60bb5b9b_Name">
    <vt:lpwstr>Internal</vt:lpwstr>
  </property>
  <property fmtid="{D5CDD505-2E9C-101B-9397-08002B2CF9AE}" pid="9" name="MSIP_Label_cfb4b128-f229-46dc-9de9-162f60bb5b9b_SiteId">
    <vt:lpwstr>3c88e4d0-0f16-4fc9-9c9d-e75d2f2a6adc</vt:lpwstr>
  </property>
  <property fmtid="{D5CDD505-2E9C-101B-9397-08002B2CF9AE}" pid="10" name="MSIP_Label_cfb4b128-f229-46dc-9de9-162f60bb5b9b_ActionId">
    <vt:lpwstr>f52cb3de-5da2-453f-ac85-f001c1b52ca7</vt:lpwstr>
  </property>
  <property fmtid="{D5CDD505-2E9C-101B-9397-08002B2CF9AE}" pid="11" name="MSIP_Label_cfb4b128-f229-46dc-9de9-162f60bb5b9b_ContentBits">
    <vt:lpwstr>0</vt:lpwstr>
  </property>
  <property fmtid="{D5CDD505-2E9C-101B-9397-08002B2CF9AE}" pid="12" name="M_x00e4_rks_x00f5_nad">
    <vt:lpwstr/>
  </property>
  <property fmtid="{D5CDD505-2E9C-101B-9397-08002B2CF9AE}" pid="13" name="_ExtendedDescription">
    <vt:lpwstr/>
  </property>
</Properties>
</file>